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Z:\Journal Entries\"/>
    </mc:Choice>
  </mc:AlternateContent>
  <xr:revisionPtr revIDLastSave="0" documentId="13_ncr:1_{F7263A17-777C-4785-96EB-9091E58832CD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FY22 JE" sheetId="15" r:id="rId1"/>
    <sheet name="FY22 BB" sheetId="16" r:id="rId2"/>
    <sheet name="FY22 CLA" sheetId="22" r:id="rId3"/>
    <sheet name="Sheet2" sheetId="21" r:id="rId4"/>
    <sheet name="Sheet1" sheetId="17" r:id="rId5"/>
    <sheet name="To Update FY22 LER" sheetId="9" r:id="rId6"/>
    <sheet name="DO NOT USE" sheetId="5" r:id="rId7"/>
    <sheet name="Sheet3" sheetId="20" r:id="rId8"/>
    <sheet name="REVIEW" sheetId="10" r:id="rId9"/>
  </sheets>
  <definedNames>
    <definedName name="_xlnm.Print_Area" localSheetId="1">'FY22 BB'!$A$1:$G$179</definedName>
    <definedName name="_xlnm.Print_Area" localSheetId="2">'FY22 CLA'!$A$1:$G$26</definedName>
    <definedName name="_xlnm.Print_Area" localSheetId="0">'FY22 JE'!$A$1:$G$961</definedName>
    <definedName name="_xlnm.Print_Area" localSheetId="8">REVIEW!$A$1:$H$84</definedName>
    <definedName name="_xlnm.Print_Titles" localSheetId="1">'FY22 BB'!$1:$5</definedName>
    <definedName name="_xlnm.Print_Titles" localSheetId="2">'FY22 CLA'!$1:$5</definedName>
    <definedName name="_xlnm.Print_Titles" localSheetId="0">'FY22 JE'!$1:$5</definedName>
    <definedName name="_xlnm.Print_Titles" localSheetId="8">REVIEW!$1:$2</definedName>
    <definedName name="_xlnm.Print_Titles" localSheetId="5">'To Update FY22 LER'!$1:$3</definedName>
  </definedNames>
  <calcPr calcId="191029"/>
</workbook>
</file>

<file path=xl/calcChain.xml><?xml version="1.0" encoding="utf-8"?>
<calcChain xmlns="http://schemas.openxmlformats.org/spreadsheetml/2006/main">
  <c r="E1001" i="15" l="1"/>
  <c r="E991" i="15" l="1"/>
  <c r="E986" i="15"/>
  <c r="E981" i="15"/>
  <c r="E976" i="15"/>
  <c r="E971" i="15" l="1"/>
  <c r="E966" i="15"/>
  <c r="E960" i="15" l="1"/>
  <c r="E955" i="15" l="1"/>
  <c r="E13" i="22" l="1"/>
  <c r="E10" i="22" l="1"/>
  <c r="E949" i="15" l="1"/>
  <c r="H18" i="16" l="1"/>
  <c r="H16" i="16"/>
  <c r="H14" i="16"/>
  <c r="H15" i="16"/>
  <c r="E944" i="15" l="1"/>
  <c r="E939" i="15"/>
  <c r="E934" i="15"/>
  <c r="E929" i="15"/>
  <c r="E924" i="15" l="1"/>
  <c r="E912" i="15" l="1"/>
  <c r="E209" i="16" l="1"/>
  <c r="E903" i="15" l="1"/>
  <c r="E902" i="15"/>
  <c r="E896" i="15" l="1"/>
  <c r="E891" i="15"/>
  <c r="E886" i="15"/>
  <c r="E881" i="15"/>
  <c r="E876" i="15" l="1"/>
  <c r="E871" i="15" l="1"/>
  <c r="E537" i="15" l="1"/>
  <c r="E536" i="15"/>
  <c r="E533" i="15"/>
  <c r="E532" i="15"/>
  <c r="E520" i="15"/>
  <c r="G559" i="15" l="1"/>
  <c r="E859" i="15"/>
  <c r="E854" i="15"/>
  <c r="E849" i="15"/>
  <c r="E844" i="15"/>
  <c r="E839" i="15"/>
  <c r="E834" i="15" l="1"/>
  <c r="E829" i="15" l="1"/>
  <c r="E824" i="15" l="1"/>
  <c r="E819" i="15" l="1"/>
  <c r="E814" i="15"/>
  <c r="E809" i="15"/>
  <c r="E804" i="15"/>
  <c r="E794" i="15"/>
  <c r="E789" i="15"/>
  <c r="E779" i="15" l="1"/>
  <c r="E776" i="15"/>
  <c r="E770" i="15" l="1"/>
  <c r="E765" i="15"/>
  <c r="E760" i="15"/>
  <c r="E755" i="15"/>
  <c r="E750" i="15"/>
  <c r="E745" i="15"/>
  <c r="E740" i="15" l="1"/>
  <c r="E735" i="15"/>
  <c r="E730" i="15"/>
  <c r="E725" i="15"/>
  <c r="E720" i="15"/>
  <c r="E715" i="15"/>
  <c r="E710" i="15"/>
  <c r="E705" i="15"/>
  <c r="E700" i="15"/>
  <c r="E695" i="15"/>
  <c r="E690" i="15"/>
  <c r="E685" i="15"/>
  <c r="E680" i="15"/>
  <c r="E675" i="15"/>
  <c r="E670" i="15"/>
  <c r="E665" i="15"/>
  <c r="E660" i="15" l="1"/>
  <c r="E655" i="15"/>
  <c r="E645" i="15" l="1"/>
  <c r="E650" i="15"/>
  <c r="E636" i="15" l="1"/>
  <c r="E630" i="15" l="1"/>
  <c r="E625" i="15"/>
  <c r="E620" i="15"/>
  <c r="E615" i="15"/>
  <c r="E605" i="15" l="1"/>
  <c r="E604" i="15"/>
  <c r="E598" i="15"/>
  <c r="D609" i="15" l="1"/>
  <c r="E610" i="15" s="1"/>
  <c r="E589" i="15"/>
  <c r="E580" i="15" l="1"/>
  <c r="E575" i="15" l="1"/>
  <c r="E565" i="15" l="1"/>
  <c r="E513" i="15" l="1"/>
  <c r="E508" i="15" l="1"/>
  <c r="E503" i="15" l="1"/>
  <c r="E498" i="15"/>
  <c r="E493" i="15" l="1"/>
  <c r="E488" i="15"/>
  <c r="E486" i="15"/>
  <c r="E480" i="15"/>
  <c r="E476" i="15"/>
  <c r="E470" i="15"/>
  <c r="E468" i="15"/>
  <c r="E463" i="15"/>
  <c r="E461" i="15"/>
  <c r="E456" i="15"/>
  <c r="E454" i="15"/>
  <c r="E449" i="15"/>
  <c r="E447" i="15"/>
  <c r="E442" i="15"/>
  <c r="E440" i="15"/>
  <c r="E435" i="15"/>
  <c r="E433" i="15"/>
  <c r="E431" i="15"/>
  <c r="E424" i="15" l="1"/>
  <c r="E426" i="15"/>
  <c r="E422" i="15"/>
  <c r="E420" i="15"/>
  <c r="E415" i="15" l="1"/>
  <c r="E413" i="15"/>
  <c r="E411" i="15"/>
  <c r="E399" i="15" l="1"/>
  <c r="E394" i="15"/>
  <c r="E389" i="15" l="1"/>
  <c r="E384" i="15"/>
  <c r="E379" i="15"/>
  <c r="E374" i="15"/>
  <c r="D368" i="15" l="1"/>
  <c r="E369" i="15" s="1"/>
  <c r="E364" i="15" l="1"/>
  <c r="E359" i="15" l="1"/>
  <c r="E354" i="15" l="1"/>
  <c r="E349" i="15" l="1"/>
  <c r="E344" i="15"/>
  <c r="E339" i="15"/>
  <c r="E334" i="15"/>
  <c r="E329" i="15"/>
  <c r="E324" i="15"/>
  <c r="E319" i="15"/>
  <c r="E314" i="15"/>
  <c r="E312" i="15"/>
  <c r="E302" i="15"/>
  <c r="E297" i="15"/>
  <c r="E292" i="15"/>
  <c r="E287" i="15"/>
  <c r="E282" i="15"/>
  <c r="E277" i="15"/>
  <c r="E272" i="15"/>
  <c r="E267" i="15"/>
  <c r="E262" i="15"/>
  <c r="E257" i="15"/>
  <c r="E252" i="15"/>
  <c r="E247" i="15"/>
  <c r="E242" i="15"/>
  <c r="E237" i="15"/>
  <c r="E232" i="15"/>
  <c r="E227" i="15"/>
  <c r="E222" i="15"/>
  <c r="E217" i="15"/>
  <c r="E212" i="15"/>
  <c r="E207" i="15"/>
  <c r="E202" i="15"/>
  <c r="E197" i="15"/>
  <c r="E192" i="15"/>
  <c r="E162" i="15" l="1"/>
  <c r="E101" i="15" l="1"/>
  <c r="D19" i="15" l="1"/>
  <c r="D61" i="16" l="1"/>
  <c r="D68" i="16" l="1"/>
  <c r="D55" i="16"/>
  <c r="G57" i="16" s="1"/>
  <c r="D41" i="9" l="1"/>
  <c r="E174" i="5" l="1"/>
  <c r="E172" i="5"/>
  <c r="E168" i="5"/>
  <c r="E166" i="5"/>
  <c r="E163" i="5"/>
  <c r="E161" i="5"/>
  <c r="E156" i="5"/>
  <c r="E154" i="5"/>
  <c r="E150" i="5"/>
  <c r="E148" i="5"/>
  <c r="E144" i="5"/>
  <c r="E142" i="5"/>
  <c r="E137" i="5"/>
  <c r="D133" i="5"/>
  <c r="E136" i="5" s="1"/>
  <c r="D132" i="5"/>
  <c r="E135" i="5" s="1"/>
  <c r="E128" i="5"/>
  <c r="E127" i="5"/>
  <c r="E126" i="5"/>
  <c r="E125" i="5"/>
  <c r="F124" i="5"/>
  <c r="E107" i="10"/>
  <c r="E104" i="10"/>
  <c r="E100" i="10"/>
  <c r="E97" i="10"/>
  <c r="E92" i="10"/>
  <c r="E88" i="10"/>
  <c r="E204" i="9"/>
  <c r="E201" i="9"/>
  <c r="F134" i="5" l="1"/>
  <c r="E181" i="9"/>
  <c r="E172" i="9"/>
  <c r="E79" i="10"/>
  <c r="E63" i="10"/>
  <c r="E59" i="10"/>
  <c r="E137" i="9"/>
  <c r="E157" i="9"/>
  <c r="E159" i="9"/>
  <c r="E83" i="10"/>
  <c r="E75" i="10"/>
  <c r="E71" i="10"/>
  <c r="E67" i="10"/>
  <c r="E55" i="10"/>
  <c r="E54" i="10"/>
  <c r="E53" i="10"/>
  <c r="E52" i="10"/>
  <c r="E45" i="10"/>
  <c r="E41" i="10"/>
  <c r="E25" i="10"/>
  <c r="E30" i="10"/>
  <c r="E23" i="10"/>
  <c r="E19" i="10"/>
  <c r="E10" i="10"/>
  <c r="E14" i="10"/>
  <c r="E6" i="10"/>
  <c r="E165" i="9"/>
  <c r="E153" i="9"/>
  <c r="E149" i="9"/>
  <c r="E145" i="9"/>
  <c r="E141" i="9"/>
  <c r="E36" i="10"/>
  <c r="E34" i="10"/>
  <c r="E112" i="5"/>
  <c r="E110" i="5"/>
  <c r="E104" i="5"/>
  <c r="E101" i="5"/>
  <c r="E96" i="5"/>
  <c r="E92" i="5"/>
  <c r="E88" i="5"/>
  <c r="E83" i="5"/>
  <c r="E78" i="5"/>
  <c r="E75" i="5"/>
  <c r="E70" i="5"/>
  <c r="E69" i="5"/>
  <c r="E68" i="5"/>
  <c r="E67" i="5"/>
  <c r="E61" i="5"/>
  <c r="E56" i="5"/>
  <c r="E55" i="5"/>
  <c r="E54" i="5"/>
  <c r="E53" i="5"/>
  <c r="E46" i="5"/>
  <c r="E41" i="5"/>
  <c r="E36" i="5"/>
  <c r="E28" i="5"/>
  <c r="E16" i="5"/>
  <c r="D10" i="5"/>
  <c r="E12" i="5"/>
  <c r="E7" i="5"/>
  <c r="E18" i="5" s="1"/>
  <c r="F55" i="10" l="1"/>
</calcChain>
</file>

<file path=xl/sharedStrings.xml><?xml version="1.0" encoding="utf-8"?>
<sst xmlns="http://schemas.openxmlformats.org/spreadsheetml/2006/main" count="3586" uniqueCount="1651">
  <si>
    <t>STM01 A1 Wylde Land Acquisition</t>
  </si>
  <si>
    <t>6005.0122.5810.5125.0000</t>
  </si>
  <si>
    <t>6005.6005.1000.0000.0000</t>
  </si>
  <si>
    <t xml:space="preserve">           Cash  -  STM01 A1 Wylde Land</t>
  </si>
  <si>
    <t>Close old Bonding balance</t>
  </si>
  <si>
    <t>General Fund - Other Financing Uses</t>
  </si>
  <si>
    <t>0011.0011.2900.2905</t>
  </si>
  <si>
    <t>Total</t>
  </si>
  <si>
    <t>Fund Balance Designated for Appropriation - SNOW &amp; ICE</t>
  </si>
  <si>
    <t>Certified Free Cash</t>
  </si>
  <si>
    <t>0001.0001.3570</t>
  </si>
  <si>
    <t>Fund Balance Reserved for Overlay Surplus</t>
  </si>
  <si>
    <t>Real Estate Taxes 2009 - Receipts</t>
  </si>
  <si>
    <t xml:space="preserve">   Taxes Paid in Advance </t>
  </si>
  <si>
    <t xml:space="preserve"> </t>
  </si>
  <si>
    <t>Date</t>
  </si>
  <si>
    <t xml:space="preserve"> Account #</t>
  </si>
  <si>
    <t>Description</t>
  </si>
  <si>
    <t xml:space="preserve">Debit </t>
  </si>
  <si>
    <t>Credit</t>
  </si>
  <si>
    <t>0001.0001.4990.0000.0000</t>
  </si>
  <si>
    <t xml:space="preserve">           General Fund - Other Financing Sources</t>
  </si>
  <si>
    <t>FY12 Bond refinance 4/17/12 - close original bonding balance STM2001.</t>
  </si>
  <si>
    <t>Bond Refinance - Close original bonding balance</t>
  </si>
  <si>
    <t>6031.0600.4970.6843.0843</t>
  </si>
  <si>
    <t>Transfer From Other Funds</t>
  </si>
  <si>
    <t xml:space="preserve">Cash - STM 02/06/99 A1 Chickering School  </t>
  </si>
  <si>
    <t>FY12 Bond refinance 4/17/12 - remaining proceed balance less issurance and other cost.</t>
  </si>
  <si>
    <t>6031.6031.1000.0000.0000</t>
  </si>
  <si>
    <t>0001.0001.5990</t>
  </si>
  <si>
    <t>0001.0001.1000.0000.0000</t>
  </si>
  <si>
    <t xml:space="preserve">       Fund Balance Reserved for Expenditures</t>
  </si>
  <si>
    <t xml:space="preserve">              Cash - General Fund</t>
  </si>
  <si>
    <t>Refinance Proceed Balance</t>
  </si>
  <si>
    <t>0011.0011.2900.2900</t>
  </si>
  <si>
    <t>0011.0011.2900.2907</t>
  </si>
  <si>
    <t>0011.0011.2900.2908</t>
  </si>
  <si>
    <t>0001.0146.4171.8002</t>
  </si>
  <si>
    <t>0011.0011.3700.3770.0000</t>
  </si>
  <si>
    <t>0001.XXXX.XXXX</t>
  </si>
  <si>
    <t>0001.0001.1233.0000.0000</t>
  </si>
  <si>
    <t xml:space="preserve">General Fund </t>
  </si>
  <si>
    <t>5005.5005.1000.0000.0000</t>
  </si>
  <si>
    <t>Police Offduty Details</t>
  </si>
  <si>
    <t>ST Grant COA - Formula</t>
  </si>
  <si>
    <t>To record personal/real estate taxes paid in current year for coming year.</t>
  </si>
  <si>
    <t>0001.0001.3581</t>
  </si>
  <si>
    <t>Fund Balance Reserved for Expenditures</t>
  </si>
  <si>
    <t xml:space="preserve">       Unreserved Fund Balance - Surplus</t>
  </si>
  <si>
    <t>0001.0001.3592.0424</t>
  </si>
  <si>
    <t xml:space="preserve">         Reserved Fund Balance - Appropriation - Overlay Deficit </t>
  </si>
  <si>
    <t>Deferred Revenue - Real Estate &amp; Personal Property Taxes</t>
  </si>
  <si>
    <t>Allow For Abate/Exempt Overlay 2009</t>
  </si>
  <si>
    <t xml:space="preserve">Reserved Fund Balance - Appropriation - Overlay Deficit </t>
  </si>
  <si>
    <t>0001.0145.5200.0504.2002</t>
  </si>
  <si>
    <t>Treasurer - Prof Service/Tax Title Exp Via Recap</t>
  </si>
  <si>
    <t>Deferred Revenue - Property Taxes (RE &amp; PP)</t>
  </si>
  <si>
    <t>x</t>
  </si>
  <si>
    <t>0001.0001.3590</t>
  </si>
  <si>
    <t>Unreserved Fund Balance - Surplus</t>
  </si>
  <si>
    <t>0001.0001.3592.0421</t>
  </si>
  <si>
    <t>0011.0011.2900.2909</t>
  </si>
  <si>
    <t xml:space="preserve">0011.0011.2900 </t>
  </si>
  <si>
    <t xml:space="preserve">               Long Term Debt - Payment Bonds</t>
  </si>
  <si>
    <t>Bonds Authorized/Unissued (Memorandum)</t>
  </si>
  <si>
    <t>Bonds Authorized/Unissued - Offset (Memorandum -Credit)</t>
  </si>
  <si>
    <t>No Entry</t>
  </si>
  <si>
    <t>0009.0009.1000.0000.0000</t>
  </si>
  <si>
    <t>X</t>
  </si>
  <si>
    <t>0001.0001.3580</t>
  </si>
  <si>
    <t>Fund Balance Res Encumbrances &amp; Continued Approp</t>
  </si>
  <si>
    <t xml:space="preserve">      Unreserved Fund Balance - Surplus</t>
  </si>
  <si>
    <t xml:space="preserve">Fund Balance - Undesignated </t>
  </si>
  <si>
    <t>Free Cash Certification per State</t>
  </si>
  <si>
    <t>Unreserved Fund Balance Surplue (Undesignated Fund Bal)</t>
  </si>
  <si>
    <t>0001.0001.3591</t>
  </si>
  <si>
    <t xml:space="preserve">         Certified Free Cash</t>
  </si>
  <si>
    <t>0001.0122.5200.0504.2000</t>
  </si>
  <si>
    <t>5002.5002.1000.0000.0000</t>
  </si>
  <si>
    <t>5002.5002.2010.0000.0000</t>
  </si>
  <si>
    <t xml:space="preserve">Deferred Revenue - Property Taxes </t>
  </si>
  <si>
    <t>P</t>
  </si>
  <si>
    <t>Fund Bal Res for Overlay Surplus</t>
  </si>
  <si>
    <t>Close Transfer In/Transfer out Accounts</t>
  </si>
  <si>
    <t>Other Financing Sources (Rev - Transfers In)</t>
  </si>
  <si>
    <t>0001.0001.3590.0000.0000</t>
  </si>
  <si>
    <t xml:space="preserve">             Unreserved Fund Balance - Surplus</t>
  </si>
  <si>
    <t xml:space="preserve">             Other Financing Uses (Exps - Transfers Out)</t>
  </si>
  <si>
    <t xml:space="preserve">       Fund Balance Designated for Appropriation - SNOW &amp; ICE</t>
  </si>
  <si>
    <t>0001.0001.2010.0000.0000</t>
  </si>
  <si>
    <t>5056.5056.2010.0000.0000</t>
  </si>
  <si>
    <t>5056.5056.1000.0000.0000</t>
  </si>
  <si>
    <t>5005.5005.2010.0000.0000</t>
  </si>
  <si>
    <t>Cash - General Fund</t>
  </si>
  <si>
    <t>Cash</t>
  </si>
  <si>
    <t>Town of Dover</t>
  </si>
  <si>
    <t>Summary</t>
  </si>
  <si>
    <t>0001.0001.1000</t>
  </si>
  <si>
    <t>Transfer From Other Fund - Gen Fund</t>
  </si>
  <si>
    <t>0001.0001.1233</t>
  </si>
  <si>
    <t>0001.0001.1233.0000</t>
  </si>
  <si>
    <t>0001.0001.1230.2009</t>
  </si>
  <si>
    <t>Liability a/c in current year and reverse a/c in coming year.</t>
  </si>
  <si>
    <t xml:space="preserve">Unreserved Fund Balance/Surplus </t>
  </si>
  <si>
    <t xml:space="preserve">       Fund Balance Reserved for Encumbrances</t>
  </si>
  <si>
    <t>0001.0146.4171.8000</t>
  </si>
  <si>
    <t xml:space="preserve">            0001.0001.3592.0424</t>
  </si>
  <si>
    <t>0001.0001.5990.0000.0000</t>
  </si>
  <si>
    <t>Transfer to Other Funds - General Fund</t>
  </si>
  <si>
    <t>Other Financing Sources</t>
  </si>
  <si>
    <t>CLOSE:   CAPITAL ARTICLES</t>
  </si>
  <si>
    <t>6137.0220.5960.6150.0000</t>
  </si>
  <si>
    <t>General Fund - Cash   xfer from #6137 Fire Dept.</t>
  </si>
  <si>
    <t>6137.6137.1000.0000</t>
  </si>
  <si>
    <t>6116.0231.5960.6119.0000</t>
  </si>
  <si>
    <t>General Fund - Cash   xfer from #6116 Ambulance</t>
  </si>
  <si>
    <t>6116.6116.1000.0000</t>
  </si>
  <si>
    <t>5101.5101.1000.0000.0000</t>
  </si>
  <si>
    <t>0001.0001.3570.0000.0000</t>
  </si>
  <si>
    <t>5074.5074.1000.0000.0000</t>
  </si>
  <si>
    <t>COA Gift/Donation</t>
  </si>
  <si>
    <t xml:space="preserve">      Warrant Payable - Payroll P27 Ck date 7/16/14</t>
  </si>
  <si>
    <t>5074.5074.2010.0000.0000</t>
  </si>
  <si>
    <t>To record reclass P27 - Payroll cash posted 6/30/14 should be dated 7/16/14.</t>
  </si>
  <si>
    <t>Setup Account Payable for Warrant G54 - Cash posted 6/30/14 s/b Ck 7/9/14</t>
  </si>
  <si>
    <t>Agency (SAA 344 + FSA 3368.95)</t>
  </si>
  <si>
    <t>School Lunch</t>
  </si>
  <si>
    <t>0009.0009.2010.0000.0000</t>
  </si>
  <si>
    <t>To record reclass G54 Prepaids &amp; Wire Transfers - cash posted 6/30/14 should be dated 7/9/14.</t>
  </si>
  <si>
    <t>REAL ESTATE TAXES.2015</t>
  </si>
  <si>
    <t>OTHER DEPARTMENTAL:.MISC - COPIES - ETC</t>
  </si>
  <si>
    <t>OTHER CHARGES FOR SERVICES:.POLICE-DETAILS ADMIN FEES</t>
  </si>
  <si>
    <t>Jan/receipts</t>
  </si>
  <si>
    <t>6501.6501.1000.0000.0000</t>
  </si>
  <si>
    <t>Cash - BANS - Snyder Prop/61A Acquisition</t>
  </si>
  <si>
    <t>6501.6501.2720.0000.0000</t>
  </si>
  <si>
    <t xml:space="preserve">                  BANS Payable </t>
  </si>
  <si>
    <t>BANS proceeds</t>
  </si>
  <si>
    <t>To record BANS proceed - Jan cash receipts/Snyder Prop acquisition.</t>
  </si>
  <si>
    <t>Cash  - BANS premium</t>
  </si>
  <si>
    <t xml:space="preserve">                  Other Financing sources </t>
  </si>
  <si>
    <t>BANS Premium</t>
  </si>
  <si>
    <t>To record BANS proceeds - premium receipt - Jan15.</t>
  </si>
  <si>
    <t>6501.0122.5960.6145.0000</t>
  </si>
  <si>
    <t>Setup Accounts Payable for P27 - Cash posted 6/30/14 should be 7/16/14</t>
  </si>
  <si>
    <t>JE 5334</t>
  </si>
  <si>
    <t>JE 5335</t>
  </si>
  <si>
    <t xml:space="preserve">      Warrant Payable - Invoice G54 Ck date 7/9/14</t>
  </si>
  <si>
    <t>Close 6/30/14</t>
  </si>
  <si>
    <t>JE 5354</t>
  </si>
  <si>
    <t>To record capital articles closed per Fire Dept. request letter.</t>
  </si>
  <si>
    <t>JE 5355</t>
  </si>
  <si>
    <t>To record capital articles closed per Ambulance Dept. request letter.</t>
  </si>
  <si>
    <t>6183.0220.5960.6192.0000</t>
  </si>
  <si>
    <t>JE 5356</t>
  </si>
  <si>
    <t>6183.6183.1000.0000</t>
  </si>
  <si>
    <t>CLOSE:   AGENCY ACCOUNTS</t>
  </si>
  <si>
    <t>0009.0175.5960.3345.0000.0000</t>
  </si>
  <si>
    <t>Close Agency a/c</t>
  </si>
  <si>
    <t>JE 5358</t>
  </si>
  <si>
    <t>Agency Fund - Cash</t>
  </si>
  <si>
    <t>General Fund - Cash     Planning Brd/Stone Gate</t>
  </si>
  <si>
    <t>0009.0519.5960.3372.0000.0000</t>
  </si>
  <si>
    <t>JE 5359</t>
  </si>
  <si>
    <t>General Fund - Cash     Thomas Battel</t>
  </si>
  <si>
    <t>Arts Cultural Council - Interest YE Adjustment</t>
  </si>
  <si>
    <t>0001.0145.4820.8808</t>
  </si>
  <si>
    <t>Interest on Deposits - Depository/Citizens</t>
  </si>
  <si>
    <t>Adj Interest YE</t>
  </si>
  <si>
    <t>JE 5365</t>
  </si>
  <si>
    <t xml:space="preserve">            Cash</t>
  </si>
  <si>
    <t>5045.5045.1000.0000</t>
  </si>
  <si>
    <t>5045.0540.4820.3220</t>
  </si>
  <si>
    <t xml:space="preserve">            Interest on Deposit - Cultural Council </t>
  </si>
  <si>
    <t>To record Investment Income adjustment 6/30/13 per Treasurer.</t>
  </si>
  <si>
    <t>YEAR END  -  TO DO</t>
  </si>
  <si>
    <t>PENALTY/INT-PROPERTY TAX.P.P.-INTEREST</t>
  </si>
  <si>
    <t>PENALTY/INT-PROPERTY TAX.P.P.-CHARGES/DEMANDS</t>
  </si>
  <si>
    <t>PENALTY/INT-PROPERTY TAX.R.E.-INTEREST</t>
  </si>
  <si>
    <t>PENALTY/INT-PROPERTY TAX.R.E.-CHARGES/DEMANDS</t>
  </si>
  <si>
    <t>PENALTY/INT-EXCISE.M.V.E.-INTEREST</t>
  </si>
  <si>
    <t>PENALTY/INT-EXCISE.M.V.E.-CHARGES/DEMANDS</t>
  </si>
  <si>
    <t>PENALTY/INT-TAX TITLE.TAX TITLE ADDITIONAL INTEREST</t>
  </si>
  <si>
    <t>PENALTY/INT-TAX TITLE.TAX TITLE ADDITIONAL CHARGES</t>
  </si>
  <si>
    <t>OTHER CHARGES FOR SERVICES:.POLICE-INSUR ACCIDENT REPORTS</t>
  </si>
  <si>
    <t>OTHER CHARGES FOR SERVICES:.POLICE-PARKING TICKETS</t>
  </si>
  <si>
    <t>OTHER CHARGES FOR SERVICES:.FIRE-OIL BURNER INSPECTIONS</t>
  </si>
  <si>
    <t>OTHER CHARGES FOR SERVICES:.FIRE-SMOKE INSPECTIONS</t>
  </si>
  <si>
    <t>OTHER CHARGES FOR SERVICES:.FIRE-OTHER CHARGES</t>
  </si>
  <si>
    <t>OTHER CHARGES FOR SERVICES:.AMBULANCE</t>
  </si>
  <si>
    <t>FEES.CABLE FRANCHISE FEES</t>
  </si>
  <si>
    <t>FEES.TREAS/COLL-BAD CHECK FEES</t>
  </si>
  <si>
    <t>FEES.COLLECTOR DEPUTY FEES</t>
  </si>
  <si>
    <t>FEES.CONSERVATION-APPLICATION FEES</t>
  </si>
  <si>
    <t>FEES.CONSERVATION-CONSULTANT FEES</t>
  </si>
  <si>
    <t>FEES.CONSERVATION-PUBLICATIONS FEES</t>
  </si>
  <si>
    <t>FEES.CONSERVATION-RECORDING FEES</t>
  </si>
  <si>
    <t>FEES.PLANNING BOARD-APPLICATION FEE</t>
  </si>
  <si>
    <t>FEES.BD OF APPEALS-APPLICATION FEES</t>
  </si>
  <si>
    <t>FEES.BUILDING DEPT-FILING FEES</t>
  </si>
  <si>
    <t>FEES.ENGINEERING-INSPECTIONS</t>
  </si>
  <si>
    <t>FEES.BD OF HEALTH-TOBACCO VIOLATION</t>
  </si>
  <si>
    <t>RENTALS.RENTAL--TOWER</t>
  </si>
  <si>
    <t>RENTALS.RENTAL--POST OFFICE</t>
  </si>
  <si>
    <t>RENTALS.RENTAL--CHILD DEVELOPMT CENTER</t>
  </si>
  <si>
    <t>RENTALS.RENTAL--ERIN SCHOOL OF DANCE</t>
  </si>
  <si>
    <t>RENTALS.RENTAL--PARENT TALK</t>
  </si>
  <si>
    <t>DEPARTMENTAL-LIBRARIES.LIBRARY FINES</t>
  </si>
  <si>
    <t>DEPARTMENTAL-LIBRARIES.LOST LIBRARY BOOKS</t>
  </si>
  <si>
    <t>DEPARTMENTAL-CEMETERIES.CEMETERY-FOUNDATIONS</t>
  </si>
  <si>
    <t>DEPARTMENTAL-CEMETERIES.CEMETERY-SET MARKER</t>
  </si>
  <si>
    <t>DEPARTMENTAL-CEMETERIES.SURCHARGE</t>
  </si>
  <si>
    <t>OTHER DEPARTMENTAL:.M.L.C.</t>
  </si>
  <si>
    <t>OTHER DEPARTMENTAL:.SALE OF PUBLICATIONS</t>
  </si>
  <si>
    <t>OTHER DEPARTMENTAL:.TOWN CLERK-DOG LICENSES &amp; FEES</t>
  </si>
  <si>
    <t>OTHER DEPARTMENTAL:.TOWN CLERK-BIRTH CERTIFICATES</t>
  </si>
  <si>
    <t>OTHER DEPARTMENTAL:.TOWN CLERK-DEATH CERTIFICATES</t>
  </si>
  <si>
    <t>OTHER DEPARTMENTAL:.TOWN CLERK MARR CERT</t>
  </si>
  <si>
    <t>OTHER DEPARTMENTAL:.TOWN CLERK MARR LIC</t>
  </si>
  <si>
    <t>OTHER DEPARTMENTAL:.TOWN CLERK-REGISTERED CERTIFIC</t>
  </si>
  <si>
    <t>OTHER DEPARTMENTAL:.TOWN CLERK-CITATIONS</t>
  </si>
  <si>
    <t>OTHER DEPARTMENTAL:.TOWN CLERK-OTHER RECEIPTS</t>
  </si>
  <si>
    <t>OTHER DEPARTMENTAL:.SANITATION-RECYCLING</t>
  </si>
  <si>
    <t>OTHER DEPARTMENTAL:.BD OF HEALTH-ADMIN FEES</t>
  </si>
  <si>
    <t>OTHER LICENSES &amp; PERMITS:.BUILDING PERMITS</t>
  </si>
  <si>
    <t>OTHER LICENSES &amp; PERMITS:.BUILDING-SWIMMING POOL PERMITS</t>
  </si>
  <si>
    <t>OTHER LICENSES &amp; PERMITS:.GAS PERMIT FEES</t>
  </si>
  <si>
    <t>OTHER LICENSES &amp; PERMITS:.PLUMBING PERMIT FEES</t>
  </si>
  <si>
    <t>OTHER LICENSES &amp; PERMITS:.WIRING PERMIT FEES</t>
  </si>
  <si>
    <t>OTHER LICENSES &amp; PERMITS:.HWY-STREET OPEN PERMITS</t>
  </si>
  <si>
    <t>OTHER LICENSES &amp; PERMITS:.SANITATION-DUMP PERMITS</t>
  </si>
  <si>
    <t>OTHER LICENSES &amp; PERMITS:.BD OF HEALTH-DAY CAMP LICENSES</t>
  </si>
  <si>
    <t>OTHER LICENSES &amp; PERMITS:.BD OF HEALTH-FOOD SERVC PERMIT</t>
  </si>
  <si>
    <t>OTHER LICENSES &amp; PERMITS:.DISPOSAL INSTALLERS PERMIT</t>
  </si>
  <si>
    <t>OTHER LICENSES &amp; PERMITS:.SEPTAGE HAULERS PERMIT</t>
  </si>
  <si>
    <t>COURT FINES:.COURT FINES</t>
  </si>
  <si>
    <t>COURT FINES:.REGISTRY SURCHARGE &amp; RELEASE</t>
  </si>
  <si>
    <t>INTEREST ON DEPOSITS.FLEET/GENERAL</t>
  </si>
  <si>
    <t>INTEREST ON DEPOSITS.MELLON BANK</t>
  </si>
  <si>
    <t>INTEREST ON DEPOSITS.FIRST TRADE UNION BANK</t>
  </si>
  <si>
    <t>INTEREST ON DEPOSITS.CITIZENS DEPOSITORY</t>
  </si>
  <si>
    <t>INTEREST ON DEPOSITS.PAINE WEBBER</t>
  </si>
  <si>
    <t>INTEREST ON DEPOSITS.CENTURY BANK</t>
  </si>
  <si>
    <t>INTEREST ON DEPOSITS.ROCKLAND TRUST</t>
  </si>
  <si>
    <t>INTEREST ON DEPOSITS.EASTERN BANK</t>
  </si>
  <si>
    <t>INTEREST ON DEPOSITS.UNIBANK</t>
  </si>
  <si>
    <t>INTEREST ON DEPOSITS.UNIBANK-UNIPAY</t>
  </si>
  <si>
    <t>INTEREST ON DEPOSITS.FIRST FEDERAL SAVINGS</t>
  </si>
  <si>
    <t>TAX LIENS.COMM INT ON LIENS ADDED TO TAX</t>
  </si>
  <si>
    <t>TAX TITLES</t>
  </si>
  <si>
    <t>CHS: ABTS TO ELDERLY</t>
  </si>
  <si>
    <t>CHS: STATE-OWNED LAND</t>
  </si>
  <si>
    <t>CHS: CHAPTER 70 SCHOOL AID</t>
  </si>
  <si>
    <t>CHS: SCHOOL CONSTRUCTION</t>
  </si>
  <si>
    <t xml:space="preserve">            0001.0001.3592.0420</t>
  </si>
  <si>
    <t xml:space="preserve">            0001.0001.3592.0429</t>
  </si>
  <si>
    <t xml:space="preserve">         Reserved Fund Balance - Appropriation Deficit - Ambulance</t>
  </si>
  <si>
    <t>0001.0001.1230.2011.0000</t>
  </si>
  <si>
    <t>Res Abatement/Exemption - Overlay 2011</t>
  </si>
  <si>
    <t>JE 5752</t>
  </si>
  <si>
    <t>0001.0146.4120.2016</t>
  </si>
  <si>
    <t>CHS: ABTS TO BLIND</t>
  </si>
  <si>
    <t>None</t>
  </si>
  <si>
    <t>BANS  -  Receipt  - 01/31/15</t>
  </si>
  <si>
    <t>MOTOR VEHICLE EXCISE.2016</t>
  </si>
  <si>
    <t>FEES.ASSESSOR - CH 59 SEC 38D</t>
  </si>
  <si>
    <t>INTEREST ON DEPOSITS.BELMONT SAVINGS BANK</t>
  </si>
  <si>
    <t>INTEREST ON DEPOSITS.HARBORONE</t>
  </si>
  <si>
    <t>PERSONAL PROPERTY TAXES.2016</t>
  </si>
  <si>
    <t>REAL ESTATE TAXES.2016</t>
  </si>
  <si>
    <t>0001.0146.4172.8011</t>
  </si>
  <si>
    <t>START  HERE</t>
  </si>
  <si>
    <t>6501.0122.5810.6145.0000</t>
  </si>
  <si>
    <t>BANS rollover</t>
  </si>
  <si>
    <t>0001.0146.4120.2017</t>
  </si>
  <si>
    <t>Bans - Bond Anticipation Note</t>
  </si>
  <si>
    <t>JE 6162</t>
  </si>
  <si>
    <t>RENTALS.RENTAL--WHITING ROAD</t>
  </si>
  <si>
    <t>LIEU OF TAXES</t>
  </si>
  <si>
    <t>INTEREST ON DEPOSITS.FLEET/PAYROLL</t>
  </si>
  <si>
    <t>INTEREST ON DEPOSITS.BLUE HILLS BANK</t>
  </si>
  <si>
    <t>PERSONAL PROPERTY TAXES.2017</t>
  </si>
  <si>
    <t>REAL ESTATE TAXES.2017</t>
  </si>
  <si>
    <t>MOTOR VEHICLE EXCISE.2017</t>
  </si>
  <si>
    <t>BOAT EXCISE.2017</t>
  </si>
  <si>
    <t>OTHER CHARGES FOR SERVICES:.POLICE-GUN OR PISTOL PERMITS</t>
  </si>
  <si>
    <t>CHS: ABTS TO VETERANS</t>
  </si>
  <si>
    <t>CHS:UNRESTRICTED GENERAL GOVERNMENT AID</t>
  </si>
  <si>
    <t>0001.0001.1230.2012.0000</t>
  </si>
  <si>
    <t>Res Abatement/Exemption - Overlay 2012</t>
  </si>
  <si>
    <t>0001.0001.1230.2013.0000</t>
  </si>
  <si>
    <t>Res Abatement/Exemption - Overlay 2013</t>
  </si>
  <si>
    <t>Cash Receipts</t>
  </si>
  <si>
    <t xml:space="preserve">    Journal Entries</t>
  </si>
  <si>
    <t>FY15 UPDATE LONG TERM DEBT GROUP PER PRINCIPAL PAYMENTS</t>
  </si>
  <si>
    <t>Outside/Other  MWPAT</t>
  </si>
  <si>
    <t xml:space="preserve">Multi-Purpose Bond Issue 5/07 Septic - SEWER </t>
  </si>
  <si>
    <t>Wylde Property -  Inside Other</t>
  </si>
  <si>
    <t>Chickering   -  School  Building</t>
  </si>
  <si>
    <t>00/00/00</t>
  </si>
  <si>
    <t>0011.0011.3700.3760.0000</t>
  </si>
  <si>
    <t xml:space="preserve"> 
</t>
  </si>
  <si>
    <t xml:space="preserve">for </t>
  </si>
  <si>
    <t>Record on GL bonds authorized/unissued Senior Housing Art12 vote 5/5/97</t>
  </si>
  <si>
    <t xml:space="preserve">Update for new issue, retired, or rescined </t>
  </si>
  <si>
    <t>NOTE:   DOVER RECORDS PRELIMIARY 6/30 TAXES DATED 07/01  &amp;  REVERSE IN  DEC PER ACTUAL TAX BILLING</t>
  </si>
  <si>
    <t>ATM17 A22 Warr Comm - Reserve Fund - Overlay Release</t>
  </si>
  <si>
    <t>ATM17 A12 Dover-Sherborn Capital Equipment &amp; Improvements</t>
  </si>
  <si>
    <t>Fund Balance Designated for Appropriation - Ambulance</t>
  </si>
  <si>
    <t xml:space="preserve">           Notes:  (1)  KVS software will not close these accounts</t>
  </si>
  <si>
    <t>0001.0001.3592.0420</t>
  </si>
  <si>
    <t>JE 6408</t>
  </si>
  <si>
    <t xml:space="preserve">FY17    Closing Entries </t>
  </si>
  <si>
    <t>JE 6384</t>
  </si>
  <si>
    <t>To record principal debt - payments to LT Debt for FY17 paid July16.</t>
  </si>
  <si>
    <t>Multi-Purpose L T Issue 06/99 - Sch Other &amp; Building</t>
  </si>
  <si>
    <t>To record principal debt - LT Debt for FY17 paid Mar &amp; May17.</t>
  </si>
  <si>
    <t>GL</t>
  </si>
  <si>
    <t xml:space="preserve">NOTE:  Bonds Authorized &amp; Unissued - listed on Debt Schedule FY17 </t>
  </si>
  <si>
    <t>RECEIPTS - TAXES PAID IN ADVANCE FOR Coming FY.</t>
  </si>
  <si>
    <t>JE 6386</t>
  </si>
  <si>
    <t>.</t>
  </si>
  <si>
    <t>To close encumbrances reserve for FY17 - close to Fund Balance Surplus</t>
  </si>
  <si>
    <t xml:space="preserve">  Note:  Encumbrances list for FY17  = $418,872.09</t>
  </si>
  <si>
    <t>JE 6387</t>
  </si>
  <si>
    <t xml:space="preserve">To setup encumbrances reserve for FY18 per Dept. request letters </t>
  </si>
  <si>
    <t xml:space="preserve">  Note:  Encumbrances list for FY18 = $418,872.09</t>
  </si>
  <si>
    <t>JE 6388</t>
  </si>
  <si>
    <t xml:space="preserve">To record YE close - Overlay Surplus (Assessors Released -used for FY18). </t>
  </si>
  <si>
    <t>JE 6389</t>
  </si>
  <si>
    <t>To close expenditures voted at ATM17 - to be expended in FY17</t>
  </si>
  <si>
    <t>ATM16 A25 Free Cash - Reduce FY17 Tax Rate</t>
  </si>
  <si>
    <t>ATM17 A27 UNPAID BILL Supplement - PD FY17</t>
  </si>
  <si>
    <t>JE 6390</t>
  </si>
  <si>
    <t>To Setup expenditures voted at ATM18 - to be expended in FY18</t>
  </si>
  <si>
    <t>ATM18 A12 Free Cash - Chickering School - Air Conditioning</t>
  </si>
  <si>
    <t>ATM18 A13 Dover-Sherborn Capital Equip. &amp; Improvements</t>
  </si>
  <si>
    <t>ATM18 A26 Warr Comm - Reserve Fund - Overlay Release</t>
  </si>
  <si>
    <t>ATM18 A29 Free Cash - Reduce FY18 Tax Rate</t>
  </si>
  <si>
    <t>JE 6391</t>
  </si>
  <si>
    <t>0001.0001.3575</t>
  </si>
  <si>
    <t xml:space="preserve">       Fund Balance Reserved for Debt Service (per 46 Springdale Ave)</t>
  </si>
  <si>
    <t xml:space="preserve">To setup Debt Service Reserve for FY17 - 46 Springdale Ave BANS - Dec16 issue. </t>
  </si>
  <si>
    <t xml:space="preserve">  Note:  per Section 67 Municipal Modernation amends MGL c. 44, sec 20 .</t>
  </si>
  <si>
    <t>JE 6392</t>
  </si>
  <si>
    <t>To record closing of FY17 Certified Free Cash Account at year end.</t>
  </si>
  <si>
    <t>Setup - Amounts to be raised on Recap FY18</t>
  </si>
  <si>
    <t>JE 6393</t>
  </si>
  <si>
    <t>To record SETUP of fund balance for Snow &amp; Ice Appropriation Deficit at year end FY17</t>
  </si>
  <si>
    <t>Fund Bal Designated for Approp - Police E911 Support</t>
  </si>
  <si>
    <t>JE 6394</t>
  </si>
  <si>
    <t>To record SETUP of fund balance for Police Details Abatement -  Deficit at year end FY17</t>
  </si>
  <si>
    <t>06/30/__</t>
  </si>
  <si>
    <t>To record SETUP of fund balance-Ambulance Abatements - Deficit YE FY15</t>
  </si>
  <si>
    <t>Reclass Overlay Year deficit &amp; Setup to raised on Recap</t>
  </si>
  <si>
    <t>06/30/___</t>
  </si>
  <si>
    <t>To record reclassify of fund balance for Overlay 2009 deficit.</t>
  </si>
  <si>
    <t xml:space="preserve">      Setup of fund balance to be raised on Recap FY14</t>
  </si>
  <si>
    <t>JE 6395</t>
  </si>
  <si>
    <t>To record year end close FY17 of other financing sources &amp; uses at 6/30/17.</t>
  </si>
  <si>
    <t xml:space="preserve">                         (2) To show Revenue &amp; Expenditures CONTROLS accounts CLOSED - must run as PERIOD 13.</t>
  </si>
  <si>
    <t>Land Purchase</t>
  </si>
  <si>
    <t>AP</t>
  </si>
  <si>
    <t>Source</t>
  </si>
  <si>
    <t>Cash - Land Acquisition Project</t>
  </si>
  <si>
    <t>To record land acquisition at 46 Springdale Ave per ATM vote.</t>
  </si>
  <si>
    <t>Transfer to Other Funds - Reserve Fund</t>
  </si>
  <si>
    <t>To record transfer of funds to Reserve Fund per vote.</t>
  </si>
  <si>
    <t>Transfer Funds</t>
  </si>
  <si>
    <t>JE 5498</t>
  </si>
  <si>
    <t>To record BANS proceeds - 46 Springdale Ave</t>
  </si>
  <si>
    <t>JE 5496</t>
  </si>
  <si>
    <t>BANS Proceeds</t>
  </si>
  <si>
    <t>Paid BANS</t>
  </si>
  <si>
    <t>US Bank</t>
  </si>
  <si>
    <t>BANS -Bond Aticipation Note</t>
  </si>
  <si>
    <t>To record BANS paid to US Bank.</t>
  </si>
  <si>
    <t>To record BANS rollover - US Bank.</t>
  </si>
  <si>
    <t>Bid Deposit</t>
  </si>
  <si>
    <t>6501.6501.4800.0000.0000</t>
  </si>
  <si>
    <t>Misc Revenue - Property Deposit</t>
  </si>
  <si>
    <t>To record Bid Deposit return to Anderson &amp; Kreiger LLP</t>
  </si>
  <si>
    <t>Bans - Bond Anticipation Note - BANS</t>
  </si>
  <si>
    <t>Bans - Bond Anticipation Note - BOND</t>
  </si>
  <si>
    <t>Bans - Bond Anticipation Note/SALE PRICE</t>
  </si>
  <si>
    <t>Bans - Bond Anticipation Note - BOND PAYDOWN</t>
  </si>
  <si>
    <t>US BANK</t>
  </si>
  <si>
    <t>Misc Revenue - BOND PAYDOWN</t>
  </si>
  <si>
    <t>6501.0122.4910.6145.0000</t>
  </si>
  <si>
    <t>Bans - Bond Anticipation Note - NEW</t>
  </si>
  <si>
    <t>Net Funded/Fixed Debt</t>
  </si>
  <si>
    <t>0011.0011.2900.0000.00000</t>
  </si>
  <si>
    <t>0011.0011.2900.2910.0000</t>
  </si>
  <si>
    <t>Inside or Outside</t>
  </si>
  <si>
    <t>Debt Limit???</t>
  </si>
  <si>
    <t>6501.0122.4850.6145.0000</t>
  </si>
  <si>
    <t>Treasurer's</t>
  </si>
  <si>
    <t>0001.0146.4120.2018</t>
  </si>
  <si>
    <t>PERSONAL PROPERTY TAXES.2018</t>
  </si>
  <si>
    <t>MOTOR VEHICLE EXCISE.2018</t>
  </si>
  <si>
    <t>BOAT EXCISE.2018</t>
  </si>
  <si>
    <t>OTHER DEPARTMENTAL:.TOWN CLERK-POLE LOCATIONS</t>
  </si>
  <si>
    <t>OTHER LICENSES &amp; PERMITS:.PUBLIC POOL PERMIT</t>
  </si>
  <si>
    <t>Returned</t>
  </si>
  <si>
    <t>AP paid</t>
  </si>
  <si>
    <t>A &amp; K LLP</t>
  </si>
  <si>
    <t>Set up Debt</t>
  </si>
  <si>
    <t>Cash - Bond Project - 46 Springdale/PropPpurchase</t>
  </si>
  <si>
    <t>Purchase - 46 Springdale /Synder Property</t>
  </si>
  <si>
    <t>Cash - Bond - 46 Springdale/Synder Purchase</t>
  </si>
  <si>
    <t>Cash - Land Acquisition Project-46 Springdale/Synder</t>
  </si>
  <si>
    <t>Cash - Bond Project -46 Springdale/Synder Prop purchase</t>
  </si>
  <si>
    <t>To record BANS rollover - 46 Springdale - Synder Property purchase.</t>
  </si>
  <si>
    <t>Cash - Bond Project - 46 Springdale/Synder Prop purchase</t>
  </si>
  <si>
    <t>To record Bid Deposit - 46 Springdale/Synder Property</t>
  </si>
  <si>
    <t xml:space="preserve">Cash - Bond Project-46 Springdale/Synder Prop Pur </t>
  </si>
  <si>
    <t>Net Funded/Fixed. Land Acquisition-46 Springdale/Synder Property</t>
  </si>
  <si>
    <t>Sale of Property - 46 Springdale/Synder Property</t>
  </si>
  <si>
    <t>To record amounts raised for Appropriation Deficit-Police E911 Support &amp; Incentive</t>
  </si>
  <si>
    <t>----</t>
  </si>
  <si>
    <t>REAL ESTATE TAXES.2018</t>
  </si>
  <si>
    <t xml:space="preserve">         Reserved Fund Balance - Approp Deficit - Police E911 Support</t>
  </si>
  <si>
    <t>Gen Fund - Xfer Fund 5101/Other Financing Uses</t>
  </si>
  <si>
    <t>Cash - Police E911 Support</t>
  </si>
  <si>
    <t>5101.0201.4970.6114.0000</t>
  </si>
  <si>
    <t>FY15   BANS Entries - 46 Springdale Ave.</t>
  </si>
  <si>
    <t>FY16   BANS Entries - 46 Springdale Ave.</t>
  </si>
  <si>
    <t>FY17   BANS Entries - 46 Springdale Ave.</t>
  </si>
  <si>
    <t>To record BANS Payoff to US BANK.</t>
  </si>
  <si>
    <t xml:space="preserve">Sale - Town </t>
  </si>
  <si>
    <t xml:space="preserve">Property </t>
  </si>
  <si>
    <t>To record receipt of sale of 46 Springdale Avenue Property.</t>
  </si>
  <si>
    <t>To record receipt of Refund of Oil in Tanks per sale of 46 Springdale Ave.</t>
  </si>
  <si>
    <t>0001.0199.5200.0444.2000</t>
  </si>
  <si>
    <t>Pur of Serv - 46 Springdale Ave Maintenance</t>
  </si>
  <si>
    <t>#73406</t>
  </si>
  <si>
    <t>#73408</t>
  </si>
  <si>
    <t>#73407</t>
  </si>
  <si>
    <t>#73405</t>
  </si>
  <si>
    <t>Voucher</t>
  </si>
  <si>
    <t>Per Wires</t>
  </si>
  <si>
    <t>To record receipt for Bond paydown - Debt Principal.</t>
  </si>
  <si>
    <t xml:space="preserve">Bond Proceeds - 46 Springdale/Property </t>
  </si>
  <si>
    <t>Cash - Bond Project - 46 Springdale/Property</t>
  </si>
  <si>
    <t>To record receipt for Bond proceeds - Debt Principal 46 Springdale.</t>
  </si>
  <si>
    <t>BANS</t>
  </si>
  <si>
    <t>Proceeds</t>
  </si>
  <si>
    <t>BOND</t>
  </si>
  <si>
    <t>To record receipt for BANS proceeds - maturity Dec18 - 46 Springdale Property.</t>
  </si>
  <si>
    <t>To record set up debt - added to LT Debt Group 0011.</t>
  </si>
  <si>
    <t>FY18   BANS/BOND Entries - 46 Springdale Ave.</t>
  </si>
  <si>
    <t>Premium</t>
  </si>
  <si>
    <t>To record receipt for $3,031,000 BOND Premium - 46 Springdale Property.</t>
  </si>
  <si>
    <t>Bond Premium - 46 Springdale Ave</t>
  </si>
  <si>
    <t>JE 6519</t>
  </si>
  <si>
    <t>JE 6518</t>
  </si>
  <si>
    <t>JE 6517</t>
  </si>
  <si>
    <t>JE 6516</t>
  </si>
  <si>
    <t>JE 6515</t>
  </si>
  <si>
    <t>JE 6514</t>
  </si>
  <si>
    <t>JE 6513</t>
  </si>
  <si>
    <t>0001.0146.4110.2018</t>
  </si>
  <si>
    <t>0001.0146.4150.2017</t>
  </si>
  <si>
    <t>0001.0146.4172.8010</t>
  </si>
  <si>
    <t xml:space="preserve">       Fund Balance Reserved for Expenditures - Voted Art 25  ATM19</t>
  </si>
  <si>
    <t xml:space="preserve">To record budget increase FY18 - Unpaid Bill vote ATM19 </t>
  </si>
  <si>
    <t>Unpaid Bills Art24 - Bldg. Maint - Southworth-Milton $1,887  0001.0199.5200.0401.2000</t>
  </si>
  <si>
    <t>Unpaid Bills Art24 - Ambulance - Dickson Smith/Reimb $1,400  0001.0231.5200.0212.2000</t>
  </si>
  <si>
    <t>Selectmen - Professional Services</t>
  </si>
  <si>
    <t>Supplement FY18 Art 4 - voted Art 25 ATM19  Pay in FY18</t>
  </si>
  <si>
    <t>Art 24 - Unpaid Bills  - Voted ATM19 - PAY IN FY18</t>
  </si>
  <si>
    <t>0001.0199.5200.0401.2000</t>
  </si>
  <si>
    <t>0001.0231.5200.0212.2000</t>
  </si>
  <si>
    <t>0001.0422.5400.0305.2000</t>
  </si>
  <si>
    <t xml:space="preserve">Highway Maintenance - Fuel </t>
  </si>
  <si>
    <t>0001.0439.5400.0305.2000</t>
  </si>
  <si>
    <t>Solid Waste Disposal - Fuel</t>
  </si>
  <si>
    <t>Unpaid Bills Art24 -Solid Waste Disposal - Global Montello $3,218.16  0001.0439.5400.0305.2000</t>
  </si>
  <si>
    <t>Unpaid Bills Art24 -Highway Maint - Global Montello $2,128.84  0001.0422.5400.0305.2000</t>
  </si>
  <si>
    <t>Ambulance - Education &amp; Tuition</t>
  </si>
  <si>
    <t xml:space="preserve">Building  Maintenance - </t>
  </si>
  <si>
    <t>To record budget increase FY18 - Supplement Art 4 Appropriation</t>
  </si>
  <si>
    <t>To Setup expenditures to be expended FY18 - Unpaid Bills @ Dept - voted Art. 24 ATM(FY19)</t>
  </si>
  <si>
    <t xml:space="preserve">Line Item:  Selectmen - Real Estate Commission Fees for sale of 46 Springdale Ave. </t>
  </si>
  <si>
    <t>To Setup FY18 expenditures /Supplement Art 4 - voted ATM19 Art 25</t>
  </si>
  <si>
    <t>Account #  Selectmen Prof Serv 0001.0122.5200.0504.2000</t>
  </si>
  <si>
    <t xml:space="preserve">        FY____Town of Dover          </t>
  </si>
  <si>
    <t>0001.0146.4120.2019</t>
  </si>
  <si>
    <t>FY19  Estimate Revenue (based on Recap)</t>
  </si>
  <si>
    <t>0001.0122.4320.8253</t>
  </si>
  <si>
    <t>0001.0122.4360.8301</t>
  </si>
  <si>
    <t>0001.0122.4360.8302</t>
  </si>
  <si>
    <t>0001.0122.4360.8305</t>
  </si>
  <si>
    <t>RENTALS.RENTAL-COMMUNITY CYCLE, INC</t>
  </si>
  <si>
    <t>0001.0122.4360.8312</t>
  </si>
  <si>
    <t>0001.0122.4360.8313</t>
  </si>
  <si>
    <t>0001.0122.4360.8315</t>
  </si>
  <si>
    <t>0001.0122.4360.8318</t>
  </si>
  <si>
    <t>0001.0122.4410.8500</t>
  </si>
  <si>
    <t>ALCOHOLIC BEVERAGE LICENSES.ALCOHOLIC BEVERAGES LICENSES</t>
  </si>
  <si>
    <t>0001.0122.4449.8509</t>
  </si>
  <si>
    <t>OTHER LICENSES &amp; PERMITS:.OTHER LICENSES</t>
  </si>
  <si>
    <t>0001.0141.4180</t>
  </si>
  <si>
    <t>0001.0141.4320.8254</t>
  </si>
  <si>
    <t>0001.0141.4379.8499</t>
  </si>
  <si>
    <t>0001.0145.4142</t>
  </si>
  <si>
    <t>0001.0145.4320.8210</t>
  </si>
  <si>
    <t>0001.0145.4320.8212</t>
  </si>
  <si>
    <t>FEES.TREAS/COLL-LAND COURT FEES</t>
  </si>
  <si>
    <t>0001.0145.4320.8213</t>
  </si>
  <si>
    <t>0001.0145.4820.8800</t>
  </si>
  <si>
    <t>0001.0145.4820.8801</t>
  </si>
  <si>
    <t>0001.0145.4820.8806</t>
  </si>
  <si>
    <t>0001.0145.4820.8807</t>
  </si>
  <si>
    <t>0001.0145.4820.8812</t>
  </si>
  <si>
    <t>0001.0145.4820.8814</t>
  </si>
  <si>
    <t>0001.0145.4820.8815</t>
  </si>
  <si>
    <t>0001.0145.4820.8816</t>
  </si>
  <si>
    <t>0001.0145.4820.8817</t>
  </si>
  <si>
    <t>0001.0145.4820.8818</t>
  </si>
  <si>
    <t>0001.0145.4820.8820</t>
  </si>
  <si>
    <t>0001.0145.4820.8821</t>
  </si>
  <si>
    <t>0001.0145.4820.8822</t>
  </si>
  <si>
    <t>0001.0145.4820.8823</t>
  </si>
  <si>
    <t>INTEREST ON DEPOSITS.NEEDHAM BANK - MMDA &amp; CD</t>
  </si>
  <si>
    <t>0001.0145.4820.8860</t>
  </si>
  <si>
    <t>0001.0146.4110.2016</t>
  </si>
  <si>
    <t>0001.0146.4110.2017</t>
  </si>
  <si>
    <t>0001.0146.4110.2019</t>
  </si>
  <si>
    <t>PERSONAL PROPERTY TAXES.2019</t>
  </si>
  <si>
    <t>0001.0146.4120.2015</t>
  </si>
  <si>
    <t>REAL ESTATE TAXES.2019</t>
  </si>
  <si>
    <t>0001.0146.4130.8031</t>
  </si>
  <si>
    <t>0001.0146.4150.2016</t>
  </si>
  <si>
    <t>0001.0146.4150.2018</t>
  </si>
  <si>
    <t>0001.0146.4150.2019</t>
  </si>
  <si>
    <t>MOTOR VEHICLE EXCISE.2019</t>
  </si>
  <si>
    <t>0001.0146.4161.2017</t>
  </si>
  <si>
    <t>0001.0146.4161.2018</t>
  </si>
  <si>
    <t>0001.0146.4161.2019</t>
  </si>
  <si>
    <t>BOAT EXCISE.2019</t>
  </si>
  <si>
    <t>0001.0146.4171.8001</t>
  </si>
  <si>
    <t>0001.0146.4171.8003</t>
  </si>
  <si>
    <t>0001.0146.4173.8020</t>
  </si>
  <si>
    <t>0001.0146.4173.8021</t>
  </si>
  <si>
    <t>0001.0146.4175.8027</t>
  </si>
  <si>
    <t>PENALTY/INT-DEFRR RE CL41A.DEFERRED RE-ADDTNL INTEREST</t>
  </si>
  <si>
    <t>0001.0146.4379.8441</t>
  </si>
  <si>
    <t>0001.0161.4379.8421</t>
  </si>
  <si>
    <t>0001.0161.4379.8451</t>
  </si>
  <si>
    <t>0001.0161.4379.8452</t>
  </si>
  <si>
    <t>0001.0161.4379.8453</t>
  </si>
  <si>
    <t>0001.0161.4379.8454</t>
  </si>
  <si>
    <t>0001.0161.4379.8455</t>
  </si>
  <si>
    <t>0001.0161.4379.8456</t>
  </si>
  <si>
    <t>0001.0161.4379.8457</t>
  </si>
  <si>
    <t>0001.0161.4379.8458</t>
  </si>
  <si>
    <t>0001.0161.4379.8459</t>
  </si>
  <si>
    <t>0001.0171.4320.8220</t>
  </si>
  <si>
    <t>0001.0171.4320.8221</t>
  </si>
  <si>
    <t>0001.0171.4320.8222</t>
  </si>
  <si>
    <t>0001.0171.4320.8223</t>
  </si>
  <si>
    <t>0001.0175.4320.8230</t>
  </si>
  <si>
    <t>0001.0176.4320.8240</t>
  </si>
  <si>
    <t>0001.0201.4270.8140</t>
  </si>
  <si>
    <t>0001.0201.4270.8143</t>
  </si>
  <si>
    <t>0001.0201.4270.8144</t>
  </si>
  <si>
    <t>0001.0201.4270.8145</t>
  </si>
  <si>
    <t>0001.0201.4695.8700</t>
  </si>
  <si>
    <t>0001.0201.4695.8701</t>
  </si>
  <si>
    <t>0001.0220.4270.8154</t>
  </si>
  <si>
    <t>0001.0220.4270.8155</t>
  </si>
  <si>
    <t>0001.0220.4270.8156</t>
  </si>
  <si>
    <t>0001.0231.4270.8190</t>
  </si>
  <si>
    <t>0001.0241.4320.8250</t>
  </si>
  <si>
    <t>0001.0241.4379.8499</t>
  </si>
  <si>
    <t>0001.0241.4449.8510</t>
  </si>
  <si>
    <t>0001.0241.4449.8512</t>
  </si>
  <si>
    <t>0001.0242.4449.8521</t>
  </si>
  <si>
    <t>0001.0243.4449.8531</t>
  </si>
  <si>
    <t>0001.0245.4449.8541</t>
  </si>
  <si>
    <t>0001.0411.4320.8260</t>
  </si>
  <si>
    <t>0001.0422.4379.8499</t>
  </si>
  <si>
    <t>0001.0422.4449.8293</t>
  </si>
  <si>
    <t>0001.0439.4379.8296</t>
  </si>
  <si>
    <t>0001.0439.4449.8290</t>
  </si>
  <si>
    <t>0001.0491.4371.8410</t>
  </si>
  <si>
    <t>DEPARTMENTAL-CEMETERIES.CEMETERY-BURIAL/CREMATION FEES</t>
  </si>
  <si>
    <t>0001.0491.4371.8411</t>
  </si>
  <si>
    <t>0001.0491.4371.8413</t>
  </si>
  <si>
    <t>0001.0491.4371.8414</t>
  </si>
  <si>
    <t>DEPARTMENTAL-CEMETERIES.CEMETERY-OTHER CHARGES</t>
  </si>
  <si>
    <t>0001.0491.4371.8415</t>
  </si>
  <si>
    <t>0001.0491.4371.8416</t>
  </si>
  <si>
    <t>DEPARTMENTAL-CEMETERIES.CEMETERY-SAT/SUN/HOL/CREMATION</t>
  </si>
  <si>
    <t>0001.0491.4371.8417</t>
  </si>
  <si>
    <t>DEPARTMENTAL-CEMETERIES.CEMETERY-SAT/SUN/HOL/BURIAL</t>
  </si>
  <si>
    <t>0001.0519.4320.8461</t>
  </si>
  <si>
    <t>FEES.BD OF HEALTH-CONSULTANT FEES</t>
  </si>
  <si>
    <t>0001.0519.4320.8464</t>
  </si>
  <si>
    <t>0001.0519.4379.8460</t>
  </si>
  <si>
    <t>0001.0519.4379.8499</t>
  </si>
  <si>
    <t>0001.0519.4449.8502</t>
  </si>
  <si>
    <t>0001.0519.4449.8550</t>
  </si>
  <si>
    <t>0001.0519.4449.8551</t>
  </si>
  <si>
    <t>0001.0519.4449.8552</t>
  </si>
  <si>
    <t>0001.0519.4449.8553</t>
  </si>
  <si>
    <t>0001.0519.4449.8554</t>
  </si>
  <si>
    <t>OTHER LICENSES &amp; PERMITS:.BD OF HEALTH-OTHER PERMITS</t>
  </si>
  <si>
    <t>0001.0610.4370.8400</t>
  </si>
  <si>
    <t>0001.0610.4370.8401</t>
  </si>
  <si>
    <t>0001.0800.4613</t>
  </si>
  <si>
    <t>0001.0800.4615</t>
  </si>
  <si>
    <t>0001.0800.4616</t>
  </si>
  <si>
    <t>0001.0800.4618</t>
  </si>
  <si>
    <t>0001.0800.4661.0000</t>
  </si>
  <si>
    <t>CHS: POLICE CAREER INCENTIVE</t>
  </si>
  <si>
    <t>0001.0800.4685</t>
  </si>
  <si>
    <t>0001.0810.4620</t>
  </si>
  <si>
    <t>0001.0810.4622</t>
  </si>
  <si>
    <t>To record Tax Title  amount raised on Recap FY19</t>
  </si>
  <si>
    <t>RECAP  ENTRIES  -  FY19</t>
  </si>
  <si>
    <t>To record SNOW &amp; ICE amount raised on Recap FY19</t>
  </si>
  <si>
    <t>To record amounts raised for Appropriation Deficit-Ambulance per Recap FY19</t>
  </si>
  <si>
    <t>To record amounts raised for OVERLAY DEFICITS (yr) per Recap FY19</t>
  </si>
  <si>
    <t xml:space="preserve">        Reserve for Abatement/Exemption - OVERLAY 2019</t>
  </si>
  <si>
    <t>To record amounts raised for Allowance for Abatement/Exemption per Recap FY19</t>
  </si>
  <si>
    <t>To record the transfer amount for  E911 Support/non-refundable reimbursements raised on Recap.</t>
  </si>
  <si>
    <t>TO DO!!!</t>
  </si>
  <si>
    <t>To record Free Cash certified by DOR as of 7/1/18 (YE 6/30/18) for FY20 ATM funding sources.</t>
  </si>
  <si>
    <t>ANNUAL TOWN MEETING FY20 - VOTES to SUPPLEMENT FY19</t>
  </si>
  <si>
    <t xml:space="preserve">                 Unpaid Bills - Set up Free Cash - FY19 Expenditure - voted ATM20 Art. ?? </t>
  </si>
  <si>
    <t xml:space="preserve">       Fund Balance Reserved for Expenditures - Art?? (ATM20)</t>
  </si>
  <si>
    <t>sample:</t>
  </si>
  <si>
    <t xml:space="preserve">                Supplement FY19 Art 4 - Set up Free Cash -FY18 Expenditure - voted ATM20 Art. ?</t>
  </si>
  <si>
    <t>01/?/2019</t>
  </si>
  <si>
    <t>Overlay Released for Other Available Sources Budget FY20</t>
  </si>
  <si>
    <t>To record Overlay Reserve for overlay released for FY20 budget per Assessors memo dated ???.</t>
  </si>
  <si>
    <t xml:space="preserve">         0001.0001.1230.2019</t>
  </si>
  <si>
    <t>TO DO - AFTER TM !!!</t>
  </si>
  <si>
    <t>TOWN OF DOVER</t>
  </si>
  <si>
    <t>03-155-5420</t>
  </si>
  <si>
    <t>03-220-5244</t>
  </si>
  <si>
    <t>03-300-5100</t>
  </si>
  <si>
    <t>03-141-5313</t>
  </si>
  <si>
    <t>03-300-5200</t>
  </si>
  <si>
    <t>✔</t>
  </si>
  <si>
    <t>24-210-5118-241018-5005</t>
  </si>
  <si>
    <t>Note</t>
  </si>
  <si>
    <t>BUDGET ENTRY - BEGINNING BALANCE</t>
  </si>
  <si>
    <t>FY 2022 JOURNAL ENTRIES</t>
  </si>
  <si>
    <t>FY22 ATM ARTICLES</t>
  </si>
  <si>
    <t>33-210-5870-331264-0000</t>
  </si>
  <si>
    <t>FY22 A5.3A POLICE UPGRADE PORTABLE RADIOS</t>
  </si>
  <si>
    <t>FY22 A5.1A CEMETERY MOWER</t>
  </si>
  <si>
    <t>FY22 A5.2A FIRE EXHAUST CAPTURE FAN</t>
  </si>
  <si>
    <t>FY22 A5.2B FIRE EXTRICATION EQUIPMENT</t>
  </si>
  <si>
    <t>FY22 A5.4A SCHOOL COLD WATER BOOSTER SYSTEM</t>
  </si>
  <si>
    <t>FY22 A5.4B SCHOOL FLOORS CLASSROOMS/ADMIN OFFICE</t>
  </si>
  <si>
    <t>FY22 A5.5B SELECTMEN PROTECTIVE AGENCIES FIRE ALARM</t>
  </si>
  <si>
    <t>FY22 A5.5A SELECTMEN TOWN HOUSE ROOF (FREE CASH)</t>
  </si>
  <si>
    <t>27-650-5580-271012-0000</t>
  </si>
  <si>
    <t>P &amp; R - HEALTHY ROSTER BID HOSPITAL</t>
  </si>
  <si>
    <t>FY 2022 BEGINNING BALANCE ENTRIES</t>
  </si>
  <si>
    <t xml:space="preserve">BB22-1  </t>
  </si>
  <si>
    <t>27-541-5580-271011-0000</t>
  </si>
  <si>
    <t>COA - FOOD/SOCIAL BID HOSPITAL</t>
  </si>
  <si>
    <t>BB22-2</t>
  </si>
  <si>
    <t>FY21 DONATION (GRANT) AWARD</t>
  </si>
  <si>
    <t>BB22-3</t>
  </si>
  <si>
    <t>33-491-5870-331265-0000</t>
  </si>
  <si>
    <t>33-220-5854-331266-0000</t>
  </si>
  <si>
    <t>33-220-5854-331267-0000</t>
  </si>
  <si>
    <t>32-300-5871-321012-0000</t>
  </si>
  <si>
    <t>32-300-5871-321013-0000</t>
  </si>
  <si>
    <t>31-122-5821-311003-0000</t>
  </si>
  <si>
    <t>31-122-5854-311004-0000</t>
  </si>
  <si>
    <t>BB22-1A</t>
  </si>
  <si>
    <t>COPYING/POSTAGE</t>
  </si>
  <si>
    <t>ENCUMBER</t>
  </si>
  <si>
    <t>ASSESSORS PROPERTY VALUATION</t>
  </si>
  <si>
    <t>TREASURER PROFESSIONAL SERVICES</t>
  </si>
  <si>
    <t>DATA PROCESSING SUPPLIES</t>
  </si>
  <si>
    <t>TOWN CLERK PROFESSIONAL SERVICES</t>
  </si>
  <si>
    <t>CON COM ADVERTISING</t>
  </si>
  <si>
    <t>FIRE EQUIP MAINTENANCE</t>
  </si>
  <si>
    <t>FIRE VEHICLE MAINTENANCE</t>
  </si>
  <si>
    <t>FIRE PROFESSIONAL SERVICES</t>
  </si>
  <si>
    <t>AMBULANCE PROFESSIONAL SERVICES</t>
  </si>
  <si>
    <t>SCHOOL SALARIES</t>
  </si>
  <si>
    <t>SCHOOL EXPENSES</t>
  </si>
  <si>
    <t>MINUTEMAN TUITION</t>
  </si>
  <si>
    <t>ENGINEERING PROFESSIONAL SERVICES</t>
  </si>
  <si>
    <t>DPW EQUIPMENT MAINTENANCE</t>
  </si>
  <si>
    <t>DPW PROFESSIONAL SERVICES</t>
  </si>
  <si>
    <t>DPW MISC SUPPLIES</t>
  </si>
  <si>
    <t>TOWN GARAGE HAZARDOUS WASTE</t>
  </si>
  <si>
    <t>TOWN GARAGE OFFICE SUPPLIES</t>
  </si>
  <si>
    <t>DPW WATER CHARGES</t>
  </si>
  <si>
    <t>TARVIA PROFESSIONAL SERVICES</t>
  </si>
  <si>
    <t>SOLID WASTE PROFESSIONAL SERVICES</t>
  </si>
  <si>
    <t>SOLID WASTE VEHICLE MAINTENANCE</t>
  </si>
  <si>
    <t>SOLID WASTE RECYCLING EXPENSES</t>
  </si>
  <si>
    <t>CEMETERY EQUIPMENT MAINTENANCE</t>
  </si>
  <si>
    <t>CEMETERY WATER CHARGES</t>
  </si>
  <si>
    <t>COA FOOD</t>
  </si>
  <si>
    <t>COA OFFICE SUPPLIES</t>
  </si>
  <si>
    <t>LIBRARY BOOKS</t>
  </si>
  <si>
    <t>P&amp;R VEHICLE MAINTENANCE</t>
  </si>
  <si>
    <t>P&amp;R OFFICE SUPPLIES</t>
  </si>
  <si>
    <t>ENCUMBER FY21 TO FY22</t>
  </si>
  <si>
    <t>03-129-5244</t>
  </si>
  <si>
    <t>03-145-5313</t>
  </si>
  <si>
    <t>03-161-5300</t>
  </si>
  <si>
    <t>03-171-5304</t>
  </si>
  <si>
    <t>03-220-5242</t>
  </si>
  <si>
    <t>03-220-5300</t>
  </si>
  <si>
    <t>03-231-5300</t>
  </si>
  <si>
    <t>03-302-5321</t>
  </si>
  <si>
    <t>03-411-5300</t>
  </si>
  <si>
    <t>03-422-5244</t>
  </si>
  <si>
    <t>03-422-5300</t>
  </si>
  <si>
    <t>03-422-5530</t>
  </si>
  <si>
    <t>03-425-5315</t>
  </si>
  <si>
    <t>03-425-5420</t>
  </si>
  <si>
    <t>03-425-5230</t>
  </si>
  <si>
    <t>03-428-5300</t>
  </si>
  <si>
    <t>03-439-5300</t>
  </si>
  <si>
    <t>03-439-5242</t>
  </si>
  <si>
    <t>03-439-5316</t>
  </si>
  <si>
    <t>03-491-5244</t>
  </si>
  <si>
    <t>03-491-5230</t>
  </si>
  <si>
    <t>03-541-5490</t>
  </si>
  <si>
    <t>03-541-5420</t>
  </si>
  <si>
    <t>03-610-5585</t>
  </si>
  <si>
    <t>03-650-5242</t>
  </si>
  <si>
    <t>03-650-5420</t>
  </si>
  <si>
    <t>03-122-5420</t>
  </si>
  <si>
    <t>SELECTMEN SUPPLIES</t>
  </si>
  <si>
    <t>03-122-5580</t>
  </si>
  <si>
    <t>SELECTMEN OTHER EXPENSES</t>
  </si>
  <si>
    <t>03-135-5300</t>
  </si>
  <si>
    <t>ACCOUNTING PROFESSIONAL SERVICES</t>
  </si>
  <si>
    <t>03-135-5420</t>
  </si>
  <si>
    <t>ACCOUNTING SUPPLIES</t>
  </si>
  <si>
    <t>03-145-5300</t>
  </si>
  <si>
    <t>TREASURER PROFESSIONAL SERVICES - COMSTAR</t>
  </si>
  <si>
    <t>BLDG MAINT TOWN HALL MAINTENANCE</t>
  </si>
  <si>
    <t>BLDG MAINTENANCE HIGHWAY SERVICE</t>
  </si>
  <si>
    <t>BANK CHARGES</t>
  </si>
  <si>
    <t>LIFE INSURANCE</t>
  </si>
  <si>
    <t>03-199-5244-010414</t>
  </si>
  <si>
    <t>03-199-5244-010410</t>
  </si>
  <si>
    <r>
      <t xml:space="preserve">BB22-4 (ACTUAL) </t>
    </r>
    <r>
      <rPr>
        <b/>
        <u/>
        <sz val="14"/>
        <color rgb="FFFF0000"/>
        <rFont val="Arial"/>
        <family val="2"/>
      </rPr>
      <t>ENCUMBRANCE</t>
    </r>
  </si>
  <si>
    <t>03-759-5300</t>
  </si>
  <si>
    <t>03-914-5170</t>
  </si>
  <si>
    <t>BB22-4 ACTUAL</t>
  </si>
  <si>
    <t>J22-1  TO    J22-20</t>
  </si>
  <si>
    <t>ADD THESE</t>
  </si>
  <si>
    <t>duplicate entry</t>
  </si>
  <si>
    <t>DUPLICATE ENTRY</t>
  </si>
  <si>
    <t>J22-21  ADVANCED</t>
  </si>
  <si>
    <t>24-000-1040-000000-5005</t>
  </si>
  <si>
    <t>30-422-1720</t>
  </si>
  <si>
    <t>Due From State - Chapter 90</t>
  </si>
  <si>
    <t>due from</t>
  </si>
  <si>
    <t>30-422-2680</t>
  </si>
  <si>
    <t>Deferred Revenue - Due From State Ch 90</t>
  </si>
  <si>
    <t>CHAPTER 90 FUNDING RECEIVED 7/30/2021</t>
  </si>
  <si>
    <t>J22-22</t>
  </si>
  <si>
    <t>258</t>
  </si>
  <si>
    <t>J22-23</t>
  </si>
  <si>
    <t>01-151-5300</t>
  </si>
  <si>
    <t>reclass</t>
  </si>
  <si>
    <t>01-155-5300</t>
  </si>
  <si>
    <t>RECLASS</t>
  </si>
  <si>
    <t>J22-24</t>
  </si>
  <si>
    <t>Legal</t>
  </si>
  <si>
    <t>Police Detail Revolving</t>
  </si>
  <si>
    <t>J22-25</t>
  </si>
  <si>
    <t>J22-26</t>
  </si>
  <si>
    <t>01-411-5310-012011-0001</t>
  </si>
  <si>
    <t>01-411-5300</t>
  </si>
  <si>
    <t>Engineering - MS4 Permit Compliance</t>
  </si>
  <si>
    <t>J22-27</t>
  </si>
  <si>
    <t>01-122-5730</t>
  </si>
  <si>
    <t>Selectmen Dues/Membership</t>
  </si>
  <si>
    <t>01-122-5580</t>
  </si>
  <si>
    <t>Selectmen Misc</t>
  </si>
  <si>
    <t>J22-28</t>
  </si>
  <si>
    <t>Engineering Selectmen</t>
  </si>
  <si>
    <t>Engineering  Selectmen</t>
  </si>
  <si>
    <t>J22-29</t>
  </si>
  <si>
    <t>01-610-5118</t>
  </si>
  <si>
    <t>Library Salary Perm P/T</t>
  </si>
  <si>
    <t>01-122-5120</t>
  </si>
  <si>
    <t>Selectmen Salary Perm P/T</t>
  </si>
  <si>
    <t>J22-30</t>
  </si>
  <si>
    <t>Permanent P/T</t>
  </si>
  <si>
    <t>24-650-4230-241017-5006</t>
  </si>
  <si>
    <t>P&amp;R Revolving Revenue</t>
  </si>
  <si>
    <t>24-650-5300-241017-5006</t>
  </si>
  <si>
    <t>P&amp;R Revolving Professional Services</t>
  </si>
  <si>
    <t>9/31/2021</t>
  </si>
  <si>
    <t>24-650-5118-241017-5006</t>
  </si>
  <si>
    <t>P&amp;R Revolving Salary</t>
  </si>
  <si>
    <t>J22-35</t>
  </si>
  <si>
    <t>01-650-5240</t>
  </si>
  <si>
    <t>P&amp;R Ground Maintenance</t>
  </si>
  <si>
    <t>01-650-5230</t>
  </si>
  <si>
    <t>P&amp;R Water Charges</t>
  </si>
  <si>
    <t>01-122-5121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</si>
  <si>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</si>
  <si>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</si>
  <si>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</si>
  <si>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</si>
  <si>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</si>
  <si>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</si>
  <si>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</si>
  <si>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</si>
  <si>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</si>
  <si>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REFUND TO REGISTRAINTS DUE TO COVID</t>
  </si>
  <si>
    <t>Data Processsing Professional Services</t>
  </si>
  <si>
    <t>(268 reversal)</t>
  </si>
  <si>
    <t>269 corrected</t>
  </si>
  <si>
    <t>J22-31  ADVANCED</t>
  </si>
  <si>
    <t>advanced</t>
  </si>
  <si>
    <t>J22-32 ADVANCED</t>
  </si>
  <si>
    <t>J22-33  ADVANCED</t>
  </si>
  <si>
    <t>J22-34  ADVANCED</t>
  </si>
  <si>
    <t>01-000-1230-202200-0000</t>
  </si>
  <si>
    <t>2022 Overlay</t>
  </si>
  <si>
    <t>01-141-5199-000000-0001</t>
  </si>
  <si>
    <t>Assessors-Property Tax Workoff</t>
  </si>
  <si>
    <t>01-000-2610-000000-0001</t>
  </si>
  <si>
    <t>Deferred Property Tax Revenue</t>
  </si>
  <si>
    <t>J22-37</t>
  </si>
  <si>
    <t>fy22 recap</t>
  </si>
  <si>
    <t>RECORD FY22 OVERLAY RAISED ON RECAP</t>
  </si>
  <si>
    <t>314</t>
  </si>
  <si>
    <t>01-132-5780</t>
  </si>
  <si>
    <t>Reserve Fund</t>
  </si>
  <si>
    <t>rft</t>
  </si>
  <si>
    <t>Elections-Data Processing</t>
  </si>
  <si>
    <t>RESERVE FUND TRANSFER APPROVED</t>
  </si>
  <si>
    <t>01-422-5300-000000-00001</t>
  </si>
  <si>
    <t>J22-39</t>
  </si>
  <si>
    <t>FY22 ATM A5.2B Extrication Eqipment</t>
  </si>
  <si>
    <t>FY22 ATM A5.2A Exhaust Capture</t>
  </si>
  <si>
    <t>J22-40</t>
  </si>
  <si>
    <t>01-210-5195-010121-0001</t>
  </si>
  <si>
    <t>Police - Fire Stipend</t>
  </si>
  <si>
    <t>Police - Temporary Part-time</t>
  </si>
  <si>
    <t>01-210-5195-010119-0001</t>
  </si>
  <si>
    <t>RECLASS PAYROLL 2-PR080421</t>
  </si>
  <si>
    <t>J22-41</t>
  </si>
  <si>
    <t>RECLASS PAYROLL 6-PR092921</t>
  </si>
  <si>
    <t>J22-42</t>
  </si>
  <si>
    <t>RECLASS PAYROLL 11-PR120821</t>
  </si>
  <si>
    <t>315</t>
  </si>
  <si>
    <t>316</t>
  </si>
  <si>
    <t>317</t>
  </si>
  <si>
    <t>318</t>
  </si>
  <si>
    <t>J22-43</t>
  </si>
  <si>
    <t>24-650-5300-21017-5006</t>
  </si>
  <si>
    <t>Parks &amp; Rec Revolving Fund Expense</t>
  </si>
  <si>
    <t>Parks &amp; Rec Revolving Fund Revenue</t>
  </si>
  <si>
    <t>J22-44 ADVANCED</t>
  </si>
  <si>
    <t>01-000-3590-000000-0001</t>
  </si>
  <si>
    <t>UFB</t>
  </si>
  <si>
    <t>J22-45</t>
  </si>
  <si>
    <t>J22-46</t>
  </si>
  <si>
    <t>FY22 ATM ARTICLE A5.3A</t>
  </si>
  <si>
    <t>02-913-5966-000000-0000</t>
  </si>
  <si>
    <t>TRANSFER TO TRUST - UNEMPLOYMENT</t>
  </si>
  <si>
    <t>FY22 ATM ARTICLE 6</t>
  </si>
  <si>
    <t>BB22-1B</t>
  </si>
  <si>
    <t>BB22-1C</t>
  </si>
  <si>
    <t>02-210-5966-000000-000</t>
  </si>
  <si>
    <t>TRANSFER TO TRUST - RETIRED POLICE SICK</t>
  </si>
  <si>
    <t>FY22 ATM ARTICLE 7</t>
  </si>
  <si>
    <t>BB22-1D</t>
  </si>
  <si>
    <t>02-171-5966-000000-0000</t>
  </si>
  <si>
    <t>TRANSFER TO TRUST - CON COM</t>
  </si>
  <si>
    <t>FY22 ATM ARTICLE 9</t>
  </si>
  <si>
    <t>BB22-1E</t>
  </si>
  <si>
    <t>BB22-1F</t>
  </si>
  <si>
    <t>02-990-5981-000000-0000</t>
  </si>
  <si>
    <t>TRANSFER TO CAPITAL STABILIZATION</t>
  </si>
  <si>
    <t>BB22-1G</t>
  </si>
  <si>
    <t>FY22 ATM ARTICLE 12</t>
  </si>
  <si>
    <t>FY22 ATM ARTICLE 10</t>
  </si>
  <si>
    <t>02-450-5300-020928-0000</t>
  </si>
  <si>
    <t>J22-47</t>
  </si>
  <si>
    <t>02-000-5300-020920-0000</t>
  </si>
  <si>
    <t>FY22 ATM ART 13 UNPAID BILLS</t>
  </si>
  <si>
    <t>FY22 ATM ARTICLE 13</t>
  </si>
  <si>
    <t>J22-49</t>
  </si>
  <si>
    <t>01-000-3240-000000-0001</t>
  </si>
  <si>
    <t>J22-38  RFT  ADVANCED</t>
  </si>
  <si>
    <t>F/B RESERVE FOR EXPENDITURES</t>
  </si>
  <si>
    <t>close</t>
  </si>
  <si>
    <t>CLOSE RESERVATION OF ART #25 5/1/2021 J21-101</t>
  </si>
  <si>
    <t>J22-50</t>
  </si>
  <si>
    <t>01-220-5243-000000-0001</t>
  </si>
  <si>
    <t>Fire Equipment Maintenance</t>
  </si>
  <si>
    <t>01-220-5242-000000-0001</t>
  </si>
  <si>
    <t>Fire Vehicle Maintenance</t>
  </si>
  <si>
    <t>RECLASS S/B EXPENSE</t>
  </si>
  <si>
    <t>24-000-1040-000000-5000</t>
  </si>
  <si>
    <t>CASH</t>
  </si>
  <si>
    <t>24-650-3590-241017-5006</t>
  </si>
  <si>
    <t>J22-44a ADVANCED</t>
  </si>
  <si>
    <t>322</t>
  </si>
  <si>
    <t>J22-51</t>
  </si>
  <si>
    <t>01-210-5525-000000-0001</t>
  </si>
  <si>
    <t>Police Misc Supplies</t>
  </si>
  <si>
    <t>01-210-5582</t>
  </si>
  <si>
    <t>Police Uniforms</t>
  </si>
  <si>
    <t>327</t>
  </si>
  <si>
    <t>01-175-5120-000000-0001</t>
  </si>
  <si>
    <t>Planning Board - Permanent Part-Time</t>
  </si>
  <si>
    <t>01-175-5112-000000-0001</t>
  </si>
  <si>
    <t>Planning Board - OLD Permanent Part-Time</t>
  </si>
  <si>
    <t>J22-52A  (original J22-52 posted incorrectly)</t>
  </si>
  <si>
    <t>331</t>
  </si>
  <si>
    <t>01-122-5300-000000-0001</t>
  </si>
  <si>
    <t>Selectmen Professional Services</t>
  </si>
  <si>
    <t>J22-53  ADVANCED</t>
  </si>
  <si>
    <t>01-000-4840-000000-0000</t>
  </si>
  <si>
    <t>Miscellaneous Revenue</t>
  </si>
  <si>
    <t>CLOSE ATM ART A5.5A FUNDING TOWN HOUSE ROOF</t>
  </si>
  <si>
    <t>CLOSE ATM ART 10 TRANS TO CAPITAL STABILIZATION</t>
  </si>
  <si>
    <t>CLOSE ATM ART 12.1 LONG RANGE WATER RESOURCE ASSMNT</t>
  </si>
  <si>
    <t>J22-48  SKIPPED IN ERROR</t>
  </si>
  <si>
    <t>BB22-5</t>
  </si>
  <si>
    <t>MS4 CONSULTING CONTRACT 2022-12</t>
  </si>
  <si>
    <t>BB22-6</t>
  </si>
  <si>
    <t>04-411-5310-040001-0000</t>
  </si>
  <si>
    <t xml:space="preserve">CONTRACT - MS4 </t>
  </si>
  <si>
    <t xml:space="preserve">MS4 CONSULTING CONTRACT 2022-12 </t>
  </si>
  <si>
    <t>BB22-7</t>
  </si>
  <si>
    <t>BB22-8</t>
  </si>
  <si>
    <t>01-439-5309-000000-0000</t>
  </si>
  <si>
    <t>SOLID WASTE WATER TESTING</t>
  </si>
  <si>
    <t>SOLID WASTE WATER TESTING CONTRACT 2022-11</t>
  </si>
  <si>
    <t>04-439-5309-040002-0000</t>
  </si>
  <si>
    <t>01-000-1270-202100-0000</t>
  </si>
  <si>
    <t>2021 Boat Excise Receivable</t>
  </si>
  <si>
    <t>commitment</t>
  </si>
  <si>
    <t>01-000-2641-000000-0001</t>
  </si>
  <si>
    <t xml:space="preserve">Deffered Revenue Motor Vehicle </t>
  </si>
  <si>
    <t>J22-54</t>
  </si>
  <si>
    <t>BOAT COMMITMENT 2021-97</t>
  </si>
  <si>
    <t>01-000-1260-202000-0001</t>
  </si>
  <si>
    <t>2020 MV Excise Receivable</t>
  </si>
  <si>
    <t>commit</t>
  </si>
  <si>
    <t>01-000-2630-000000-0001</t>
  </si>
  <si>
    <t>J22-55</t>
  </si>
  <si>
    <t>MV COMMITMENT 2020-10R</t>
  </si>
  <si>
    <t>01-000-1260-202100-0001</t>
  </si>
  <si>
    <t>2021 MV Excise Receivable</t>
  </si>
  <si>
    <t>J22-56</t>
  </si>
  <si>
    <t>MV COMMITMENT 2021-3R</t>
  </si>
  <si>
    <t>J22-57</t>
  </si>
  <si>
    <t>MV COMMITMENT 2021-3</t>
  </si>
  <si>
    <t>J22-58</t>
  </si>
  <si>
    <t>MV COMMITMENT 2021-4</t>
  </si>
  <si>
    <t>J22-59</t>
  </si>
  <si>
    <t>MV COMMITMENT 2021-5</t>
  </si>
  <si>
    <t>J22-60</t>
  </si>
  <si>
    <t>MV COMMITMENT 2021-6</t>
  </si>
  <si>
    <t>J22-61</t>
  </si>
  <si>
    <t>01-000-1260-202200-0001</t>
  </si>
  <si>
    <t>2022 MV Excise Receivable</t>
  </si>
  <si>
    <t>MV COMMITMENT 2022-1</t>
  </si>
  <si>
    <t>J22-62</t>
  </si>
  <si>
    <t>MV COMMITMENT 2022-2</t>
  </si>
  <si>
    <t>J22-63</t>
  </si>
  <si>
    <t>MV COMMITMENT 2022-2R</t>
  </si>
  <si>
    <t>MV DEFERRED</t>
  </si>
  <si>
    <t>abatements</t>
  </si>
  <si>
    <t>J22-64</t>
  </si>
  <si>
    <t>2020 MOTOR VEHICLE RECEIVABLE</t>
  </si>
  <si>
    <t>2020 MOTOR VEHICLE ABATEMENTS</t>
  </si>
  <si>
    <t>J22-65</t>
  </si>
  <si>
    <t>2021 MOTOR VEHICLE ABATEMENTS</t>
  </si>
  <si>
    <t>J22-66</t>
  </si>
  <si>
    <t>2021 MOTOR VEHICLE RECEIVABLE</t>
  </si>
  <si>
    <t>J22-67</t>
  </si>
  <si>
    <t>J22-68</t>
  </si>
  <si>
    <t>J22-69</t>
  </si>
  <si>
    <t>J22-70</t>
  </si>
  <si>
    <t>J22-71</t>
  </si>
  <si>
    <t>J22-72</t>
  </si>
  <si>
    <t>J22-73</t>
  </si>
  <si>
    <t>J22-74</t>
  </si>
  <si>
    <t>J22-75</t>
  </si>
  <si>
    <t>2022 MOTOR VEHICLE RECEIVABLE</t>
  </si>
  <si>
    <t>2022 MOTOR VEHICLE ABATEMENTS</t>
  </si>
  <si>
    <t>J22-76</t>
  </si>
  <si>
    <t>J22-77</t>
  </si>
  <si>
    <t>Deffered Revenue Property Tax</t>
  </si>
  <si>
    <t>01-000-1220-202200-0000</t>
  </si>
  <si>
    <t>2022 RE Tax Receivable</t>
  </si>
  <si>
    <t>01-000-1210-202200-0000</t>
  </si>
  <si>
    <t>2022 PERSONAL PROPERTY</t>
  </si>
  <si>
    <t>DEFERRED REVENUE PROPERTY TAX</t>
  </si>
  <si>
    <t>reversal</t>
  </si>
  <si>
    <t>J22-80</t>
  </si>
  <si>
    <t>RE/PP ACTUAL COMMITMENT</t>
  </si>
  <si>
    <t>J22-81</t>
  </si>
  <si>
    <t>2020 REAL ESTATE ABATEMENT</t>
  </si>
  <si>
    <t>2020 RE Tax Receivable</t>
  </si>
  <si>
    <t>J22-82</t>
  </si>
  <si>
    <t>2022 PERSONAL PROPERTY ABATEMENT</t>
  </si>
  <si>
    <t>J22-83</t>
  </si>
  <si>
    <t>2022 REAL ESTATE ABATEMENT</t>
  </si>
  <si>
    <t>01-000-1220-202000-0000</t>
  </si>
  <si>
    <t>J22-84</t>
  </si>
  <si>
    <t>exemptions</t>
  </si>
  <si>
    <t>2022 REAL ESTATE EXEMPTIONS</t>
  </si>
  <si>
    <t>2022 SENIOR WORK OFF EXEMPTIONS</t>
  </si>
  <si>
    <t>J22-85</t>
  </si>
  <si>
    <t>exemptions reversed</t>
  </si>
  <si>
    <t>J22-86</t>
  </si>
  <si>
    <t>J22-87</t>
  </si>
  <si>
    <t>J22-88</t>
  </si>
  <si>
    <t>29-220-2680-291051-0000</t>
  </si>
  <si>
    <t>DEFERRED REVENUE DUE FROM STATE</t>
  </si>
  <si>
    <t>29-220-1720-291051-0000</t>
  </si>
  <si>
    <t>DUE FROM STATE FY21 FF GRANT</t>
  </si>
  <si>
    <t>$11,610 RECEIVED 8/31/2021</t>
  </si>
  <si>
    <t>412</t>
  </si>
  <si>
    <t>J22-89</t>
  </si>
  <si>
    <t>29-220-1720-291053-0000</t>
  </si>
  <si>
    <t>DUE FROM STATE FY22 FF GRANT</t>
  </si>
  <si>
    <t>29-220-2680-291053-0000</t>
  </si>
  <si>
    <t>DEFERED REVENUE DUE FROM STATE</t>
  </si>
  <si>
    <t>GRANT AWARDED</t>
  </si>
  <si>
    <t>413</t>
  </si>
  <si>
    <t>FY22   RECAP  &amp;  ATM  VOTES</t>
  </si>
  <si>
    <t>To Record Estimated FY22 Revenue - Recap</t>
  </si>
  <si>
    <t>BB22-9</t>
  </si>
  <si>
    <t>29-220-5580-291053-0000</t>
  </si>
  <si>
    <t>FY22 FIREFIGHTER SAFETY EQUIPMENT GRANT</t>
  </si>
  <si>
    <t>FY22 GRANT AWARDED</t>
  </si>
  <si>
    <t>441</t>
  </si>
  <si>
    <t>440</t>
  </si>
  <si>
    <t>700,000.00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</si>
  <si>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</si>
  <si>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</si>
  <si>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</si>
  <si>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</si>
  <si>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</si>
  <si>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</si>
  <si>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</si>
  <si>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</si>
  <si>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</si>
  <si>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</si>
  <si>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BB22-10</t>
  </si>
  <si>
    <t>02-000-5105-020919-0000</t>
  </si>
  <si>
    <t>UNPAID PAYROLL</t>
  </si>
  <si>
    <t>COA UNPAID PAYROLL (HOLIDAY)</t>
  </si>
  <si>
    <t>BB22-11</t>
  </si>
  <si>
    <t>UNPAID BILLS</t>
  </si>
  <si>
    <t>J22-90</t>
  </si>
  <si>
    <t>01-000-</t>
  </si>
  <si>
    <t>01-000-3591-000000-0001</t>
  </si>
  <si>
    <t>J22-91</t>
  </si>
  <si>
    <t>ATM ARTICLE 16 UNPAID BILLS</t>
  </si>
  <si>
    <t>CEMETERY/TREASURER UNPAID BILLS</t>
  </si>
  <si>
    <t>town meeting</t>
  </si>
  <si>
    <t>452</t>
  </si>
  <si>
    <t>J22-92</t>
  </si>
  <si>
    <t>25-610-5580-251015-5079</t>
  </si>
  <si>
    <t>Library Gift Expense</t>
  </si>
  <si>
    <t>25-610-5118-251015-5079</t>
  </si>
  <si>
    <t>Library Gift Salary</t>
  </si>
  <si>
    <t>RECLASS EXP FROM SALARY</t>
  </si>
  <si>
    <t>J22-93</t>
  </si>
  <si>
    <t>J22-94</t>
  </si>
  <si>
    <t>J22-95</t>
  </si>
  <si>
    <t>J22-96</t>
  </si>
  <si>
    <t>J22-97</t>
  </si>
  <si>
    <t>BB22-12</t>
  </si>
  <si>
    <t>30-422-5810-301021-0000</t>
  </si>
  <si>
    <t>CH 90 CENTER STREET BRIDGE</t>
  </si>
  <si>
    <t>2022-12</t>
  </si>
  <si>
    <t>see BB22-5</t>
  </si>
  <si>
    <t>see BB22-13</t>
  </si>
  <si>
    <t>reversed</t>
  </si>
  <si>
    <t>BB22-13</t>
  </si>
  <si>
    <t>REVERSAL</t>
  </si>
  <si>
    <t>CHAPTER 90 PROJECT</t>
  </si>
  <si>
    <t>BB22-14</t>
  </si>
  <si>
    <t>29-155-5580-291055-0000</t>
  </si>
  <si>
    <t>FY22 MUNICIPAL FIBER STATE GRANT</t>
  </si>
  <si>
    <t>STATE GRANT AWARD</t>
  </si>
  <si>
    <t>ENGINEERING</t>
  </si>
  <si>
    <t>contract</t>
  </si>
  <si>
    <t>state grant</t>
  </si>
  <si>
    <t>BB22-15</t>
  </si>
  <si>
    <t>30-422-5810-301022-0000</t>
  </si>
  <si>
    <t xml:space="preserve">CH90 ROLLER &amp; CURB MACHINE </t>
  </si>
  <si>
    <t>chapter 90</t>
  </si>
  <si>
    <t>J22-101</t>
  </si>
  <si>
    <t>due from ch90</t>
  </si>
  <si>
    <t>CHAPTER 90 ROLLER &amp; CURB MACHINE CONTRACT #112470</t>
  </si>
  <si>
    <t>DATE</t>
  </si>
  <si>
    <t>PROJECT</t>
  </si>
  <si>
    <t>REQUEST</t>
  </si>
  <si>
    <t>AMOUNT</t>
  </si>
  <si>
    <t>APPROVAL</t>
  </si>
  <si>
    <t>CONTRACT</t>
  </si>
  <si>
    <t>NUMBER</t>
  </si>
  <si>
    <t>EXPENSE</t>
  </si>
  <si>
    <t>REVENUE</t>
  </si>
  <si>
    <t>DUE FROM</t>
  </si>
  <si>
    <t>REIMB</t>
  </si>
  <si>
    <t>RECEIVED</t>
  </si>
  <si>
    <t>POST</t>
  </si>
  <si>
    <t>REVERSE</t>
  </si>
  <si>
    <t>CLOSED</t>
  </si>
  <si>
    <t>BB SETUP</t>
  </si>
  <si>
    <t>J22-102  RFT  ADVANCED</t>
  </si>
  <si>
    <t>01-171-5300-000000-0001</t>
  </si>
  <si>
    <t>Conservation Commission - Professional Services</t>
  </si>
  <si>
    <t>01-132-5780-000000-0001</t>
  </si>
  <si>
    <t>01-231-5120-000000-0001</t>
  </si>
  <si>
    <t>Ambulance -  Permanent Part Time</t>
  </si>
  <si>
    <t>01-151-5300-000000-0001</t>
  </si>
  <si>
    <t>app transfer</t>
  </si>
  <si>
    <t>01-914-5170-000000-0001</t>
  </si>
  <si>
    <t>Health Insurance</t>
  </si>
  <si>
    <t>01-294-5300-000000-0001</t>
  </si>
  <si>
    <t>Care of Trees</t>
  </si>
  <si>
    <t>01-155-5110-000000-0001</t>
  </si>
  <si>
    <t>Data Processing - FT Salary</t>
  </si>
  <si>
    <t>01-199-5244-010404-0001</t>
  </si>
  <si>
    <t>Town Building - CCC</t>
  </si>
  <si>
    <t>01-193-5215-000000-0001</t>
  </si>
  <si>
    <t>CCC - Fuel Oil</t>
  </si>
  <si>
    <t>APPROPRIATION TRANSFER APPROVED</t>
  </si>
  <si>
    <t>J22-104</t>
  </si>
  <si>
    <t>01-000-1040-000000-0001</t>
  </si>
  <si>
    <t>Free Cash</t>
  </si>
  <si>
    <t>reverse</t>
  </si>
  <si>
    <t>J22-105</t>
  </si>
  <si>
    <t>01-000-3935-000000-0001</t>
  </si>
  <si>
    <t>Expenditure - Special Articles</t>
  </si>
  <si>
    <t>RECLASS - ERROR IN ACCOUNT SET-UP</t>
  </si>
  <si>
    <t>REVERSE - ERROR IN ACCOUNT SET-UP</t>
  </si>
  <si>
    <t>J22-106</t>
  </si>
  <si>
    <t>J22-107</t>
  </si>
  <si>
    <t>J22-108</t>
  </si>
  <si>
    <t>Expenditure - Special Article</t>
  </si>
  <si>
    <t>J22-109</t>
  </si>
  <si>
    <t>J22-110</t>
  </si>
  <si>
    <t>J22-111</t>
  </si>
  <si>
    <t>24-210-4840-241018-5005</t>
  </si>
  <si>
    <t>Police Detail OTHER</t>
  </si>
  <si>
    <t>24-210-4320-241018-5005</t>
  </si>
  <si>
    <t>Police Detail WAGES</t>
  </si>
  <si>
    <t>RECLASS - INCORRECT ACCOUNT</t>
  </si>
  <si>
    <t>J22-112</t>
  </si>
  <si>
    <t>J22-113</t>
  </si>
  <si>
    <t>01-210-5110-000000-0001</t>
  </si>
  <si>
    <t>J22-114</t>
  </si>
  <si>
    <t>Police Overtime</t>
  </si>
  <si>
    <t>453</t>
  </si>
  <si>
    <t>454</t>
  </si>
  <si>
    <t>455</t>
  </si>
  <si>
    <t>J22-115</t>
  </si>
  <si>
    <t>456</t>
  </si>
  <si>
    <t>REVERSED THIS DUPLICATE ENTRY</t>
  </si>
  <si>
    <t>reserve enc</t>
  </si>
  <si>
    <t>F/B RESERVED FOR ENCUMBRANCE</t>
  </si>
  <si>
    <t>J22-116</t>
  </si>
  <si>
    <t>24-300-5580-241021-5001</t>
  </si>
  <si>
    <t>Dover School - Building Rental</t>
  </si>
  <si>
    <t>01-300-5200-019918-0001</t>
  </si>
  <si>
    <t>Dover School - Expenditures</t>
  </si>
  <si>
    <t>457</t>
  </si>
  <si>
    <t>FY22 TO FY23 ENCUMBRANCES</t>
  </si>
  <si>
    <t>J22-117</t>
  </si>
  <si>
    <t>ENC SELECTMEN TRAINING</t>
  </si>
  <si>
    <t>ENC ACCOUNTING PROF SERVICES</t>
  </si>
  <si>
    <t>ENC ASSESSORS REVAL</t>
  </si>
  <si>
    <t>ENC ASSESSORS SUPPLIES</t>
  </si>
  <si>
    <t>ENC TREAS PROFESSIONAL SERVICES</t>
  </si>
  <si>
    <t>ENC DATA PROCESSING NEW EQUIPMENT</t>
  </si>
  <si>
    <t>ENC DATA PROCESSING TELEPHONE</t>
  </si>
  <si>
    <t>ENC TOWN CLERK PROFESSIONAL SERVICES</t>
  </si>
  <si>
    <t>ENC TOWN CLERK BINDING</t>
  </si>
  <si>
    <t>ENC CONCOM PROFESSIONAL SERVICES</t>
  </si>
  <si>
    <t>ENC CONCOM ADVERTISING</t>
  </si>
  <si>
    <t>ENC TOWN HOUSE SUPPLIES</t>
  </si>
  <si>
    <t>ENC TOWN HOUSE WATER CHARGES</t>
  </si>
  <si>
    <t>ENC BLDG MAINT PROTECTION AGENCY</t>
  </si>
  <si>
    <t>ENC BLDG MAINT WHITING ROAD</t>
  </si>
  <si>
    <t>ENC BLDG MAINT HGWY MAINTENANCE</t>
  </si>
  <si>
    <t>ENC TOWN HOUSE TELEPHONE</t>
  </si>
  <si>
    <t>ENC BLDG MAINT CCC WATER CHARGES</t>
  </si>
  <si>
    <t>ENC BLDG MAINT HIGHWAY SERVICES</t>
  </si>
  <si>
    <t>ENC POLICE ADMIN SUPPLIES</t>
  </si>
  <si>
    <t>ENC FIRE VEHICLE MAINTENANCE</t>
  </si>
  <si>
    <t>ENC FIRE EQUIPMENT MAINTENANCE</t>
  </si>
  <si>
    <t>ENC FIRE FOOD</t>
  </si>
  <si>
    <t>ENC FIRE NEW EQUIPMENT</t>
  </si>
  <si>
    <t>ENC FIRE MISC SUPPLIES</t>
  </si>
  <si>
    <t>ENC FIRE TELEPHONE</t>
  </si>
  <si>
    <t>ENC FIRE SUPPLIES</t>
  </si>
  <si>
    <t>ENC AMB MEDICAL SUPPLIES</t>
  </si>
  <si>
    <t>ENC AMB NEW EQUIPMENT</t>
  </si>
  <si>
    <t>ENC AMB PROFESSIONAL SERVICES</t>
  </si>
  <si>
    <t>ENC AMB MISC SUPPLIES</t>
  </si>
  <si>
    <t>ENC AMB VEHICLE MAINTENANCE</t>
  </si>
  <si>
    <t>ENC AMB TELEPHONE</t>
  </si>
  <si>
    <t>ENC CARE OF TREES</t>
  </si>
  <si>
    <t>ENC SCHOOL SALARIES</t>
  </si>
  <si>
    <t>ENC SCHOOL EXPENSES</t>
  </si>
  <si>
    <t>ENC SNOW/ICE ROAD SALT</t>
  </si>
  <si>
    <t>ENC TARVIA MATERIAL EXPENSES</t>
  </si>
  <si>
    <t>ENC CEMETERY WATER CHARGES</t>
  </si>
  <si>
    <t>ENC CEMETERY ELECTRICITY</t>
  </si>
  <si>
    <t>ENC CEMETERY EQUIPMENT RENTAL</t>
  </si>
  <si>
    <t>ENC CEMETERY GROUNDS MAINTENANCE</t>
  </si>
  <si>
    <t>ENC LIBRARY BOOKS/PERIODICALS</t>
  </si>
  <si>
    <t>encumber</t>
  </si>
  <si>
    <t>J22-118</t>
  </si>
  <si>
    <t>01-000-3211-000000-0001</t>
  </si>
  <si>
    <t>RESERVE FOR ENCUMBRANCE</t>
  </si>
  <si>
    <t>J22-119</t>
  </si>
  <si>
    <t>01-122-5308-000000-0000</t>
  </si>
  <si>
    <t>01-135-5300-000000-0000</t>
  </si>
  <si>
    <t>01-141-5313-000000-0000</t>
  </si>
  <si>
    <t>01-141-5420-000000-0000</t>
  </si>
  <si>
    <t>01-145-5313-000000-0000</t>
  </si>
  <si>
    <t>01-155-5800-000000-0000</t>
  </si>
  <si>
    <t>01-155-5340-000000-0000</t>
  </si>
  <si>
    <t>01-161-5300-000000-0000</t>
  </si>
  <si>
    <t>01-161-5580-000000-0000</t>
  </si>
  <si>
    <t>01-171-5300-000000-0000</t>
  </si>
  <si>
    <t>01-171-5304-000000-0000</t>
  </si>
  <si>
    <t>01-192-5420-000000-0001</t>
  </si>
  <si>
    <t>01-192-5230-000000-0000</t>
  </si>
  <si>
    <t>01-192-5340-000000-0000</t>
  </si>
  <si>
    <t>01-193-5230-000000-0000</t>
  </si>
  <si>
    <t>01-199-5244-010414-0000</t>
  </si>
  <si>
    <t>01-199-5244-010416-0000</t>
  </si>
  <si>
    <t>01-199-5244-010418-0000</t>
  </si>
  <si>
    <t>01-199-5244-010410-0000</t>
  </si>
  <si>
    <t>01-210-5422-000000-0000</t>
  </si>
  <si>
    <t>01-220-5244-000000-0000</t>
  </si>
  <si>
    <t>01-220-5490-000000-0000</t>
  </si>
  <si>
    <t>01-220-5854-000000-0000</t>
  </si>
  <si>
    <t>01-220-5580-000000-0000</t>
  </si>
  <si>
    <t>01-220-5340-000000-0000</t>
  </si>
  <si>
    <t>01-220-5420-000000-0000</t>
  </si>
  <si>
    <t>01-231-5500-000000-0000</t>
  </si>
  <si>
    <t>01-231-5854-000000-0000</t>
  </si>
  <si>
    <t>01-231-5300-000000-0000</t>
  </si>
  <si>
    <t>01-231-5580-000000-0000</t>
  </si>
  <si>
    <t>01-231-5242-000000-0000</t>
  </si>
  <si>
    <t>01-231-5340-000000-0000</t>
  </si>
  <si>
    <t>01-294-5300-000000-0000</t>
  </si>
  <si>
    <t>01-300-5100-000000-0000</t>
  </si>
  <si>
    <t>01-300-5200-000000-0000</t>
  </si>
  <si>
    <t>01-423-5535-000000-0000</t>
  </si>
  <si>
    <t>01-428-5536-000000-0000</t>
  </si>
  <si>
    <t>01-491-5230-000000-0000</t>
  </si>
  <si>
    <t>01-491-5210-000000-0000</t>
  </si>
  <si>
    <t>01-491-5270-000000-0000</t>
  </si>
  <si>
    <t>01-491-5240-000000-0000</t>
  </si>
  <si>
    <t>01-610-5585-000000-0000</t>
  </si>
  <si>
    <t xml:space="preserve">BUILDING MAINTENANCE CCC </t>
  </si>
  <si>
    <t>J22-120</t>
  </si>
  <si>
    <t>J22-121</t>
  </si>
  <si>
    <t>01-510-5309-000000-0001</t>
  </si>
  <si>
    <t>BOH PURCHASE OF SERVICE WATER STUDY</t>
  </si>
  <si>
    <t>33-000-5810-331003-6277</t>
  </si>
  <si>
    <t>BOH HYDROLOGY STUDY ATM19</t>
  </si>
  <si>
    <t>RECLASS FROM 33 TO 01</t>
  </si>
  <si>
    <t>J22-122</t>
  </si>
  <si>
    <t>J22-123</t>
  </si>
  <si>
    <t>466</t>
  </si>
  <si>
    <t>01-220-5242-000000-0000</t>
  </si>
  <si>
    <t>J22-124</t>
  </si>
  <si>
    <t>01-610-5585-000000-0001</t>
  </si>
  <si>
    <t>LIBRARY BOOKS &amp; PERIODICALS</t>
  </si>
  <si>
    <t>J22-125</t>
  </si>
  <si>
    <t>J22-126</t>
  </si>
  <si>
    <t>TREASURER-SURETY BONDS</t>
  </si>
  <si>
    <t>J22-127</t>
  </si>
  <si>
    <t>01-145-5740-000000-0001</t>
  </si>
  <si>
    <t>01-145-5308-000000-0001</t>
  </si>
  <si>
    <t>TREASURER-TUITION/EDUCATION</t>
  </si>
  <si>
    <t>01-145-5710-000000-0001</t>
  </si>
  <si>
    <t>TREASURER-IN STATE TRAVEL</t>
  </si>
  <si>
    <t>01-145-5420-000000-0001</t>
  </si>
  <si>
    <t>TREASURER-OFFICE SUPPLIES</t>
  </si>
  <si>
    <t>J22-128</t>
  </si>
  <si>
    <t>LIBRARY GIFT SALARY</t>
  </si>
  <si>
    <t>LIBRARY GIFT EXPENSES</t>
  </si>
  <si>
    <t>J22-129</t>
  </si>
  <si>
    <t>J22-130</t>
  </si>
  <si>
    <t>J22-131</t>
  </si>
  <si>
    <t>468</t>
  </si>
  <si>
    <t>469</t>
  </si>
  <si>
    <t>470</t>
  </si>
  <si>
    <t>471</t>
  </si>
  <si>
    <t>J22-132</t>
  </si>
  <si>
    <t>29-000-1040-000000-5014</t>
  </si>
  <si>
    <t>STATE GRANT CASH</t>
  </si>
  <si>
    <t>29-210-5580-291040-5029</t>
  </si>
  <si>
    <t>E911 GRANT</t>
  </si>
  <si>
    <t>s/b FY 2023</t>
  </si>
  <si>
    <t>RECLASS SALARY TO EXPENSES</t>
  </si>
  <si>
    <t>RECLASS EXPENSE FROM FY22 TO FY23  - POSTED TO FY22 IN ERROR</t>
  </si>
  <si>
    <t xml:space="preserve">  ARMSTRONG AMBULANCE SERVICE  INVOICE #20230630  INVOICE DATE 7/1/2022  EMD SERVICES 7/1/2022 - 6/30/2023                    </t>
  </si>
  <si>
    <r>
      <t xml:space="preserve">VENDOR PAYMENT SUBMITTED TO BE PAID FROM </t>
    </r>
    <r>
      <rPr>
        <b/>
        <i/>
        <u/>
        <sz val="14"/>
        <rFont val="Arial"/>
        <family val="2"/>
      </rPr>
      <t>FY23 GRANT</t>
    </r>
    <r>
      <rPr>
        <b/>
        <sz val="14"/>
        <rFont val="Arial"/>
        <family val="2"/>
      </rPr>
      <t xml:space="preserve"> - ACCOUNTING DEPARTMENT POSTED TO FY22 IN ERROR</t>
    </r>
  </si>
  <si>
    <t>PAID WITH CHECK #82250 DATED 7/20/2022</t>
  </si>
  <si>
    <t>free cash</t>
  </si>
  <si>
    <t>CERTIFIED FREE CASH</t>
  </si>
  <si>
    <t>J22-133</t>
  </si>
  <si>
    <t>J22-135</t>
  </si>
  <si>
    <t>CLOSE FREE CASH</t>
  </si>
  <si>
    <t>474</t>
  </si>
  <si>
    <t>475</t>
  </si>
  <si>
    <t>J22-136</t>
  </si>
  <si>
    <t>01-000-3935-000000-0000</t>
  </si>
  <si>
    <t>EXPENDITURES - SPECIAL ARTICLES</t>
  </si>
  <si>
    <t>RECLASS - INCORRECT SET-UP</t>
  </si>
  <si>
    <t>J22-137</t>
  </si>
  <si>
    <t>01-000-1260-202000-0000</t>
  </si>
  <si>
    <t>abatement</t>
  </si>
  <si>
    <t>J22-138</t>
  </si>
  <si>
    <t>01-000-1260-202100-0000</t>
  </si>
  <si>
    <t>J22-139</t>
  </si>
  <si>
    <t>J22-140</t>
  </si>
  <si>
    <t>J22-141</t>
  </si>
  <si>
    <t>J22-142</t>
  </si>
  <si>
    <t>J22-143</t>
  </si>
  <si>
    <t>J22-144</t>
  </si>
  <si>
    <t>J22-145</t>
  </si>
  <si>
    <t>J22-146</t>
  </si>
  <si>
    <t>J22-147</t>
  </si>
  <si>
    <t>J22-148</t>
  </si>
  <si>
    <t>01-000-1260-202200-0000</t>
  </si>
  <si>
    <t>J22-149</t>
  </si>
  <si>
    <t>J22-150</t>
  </si>
  <si>
    <t>J22-151</t>
  </si>
  <si>
    <t>J22-152</t>
  </si>
  <si>
    <t>J22-153</t>
  </si>
  <si>
    <t>J22-154</t>
  </si>
  <si>
    <t>J22-155</t>
  </si>
  <si>
    <t>J22-156</t>
  </si>
  <si>
    <t>J22-157</t>
  </si>
  <si>
    <t>J22-158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</si>
  <si>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</si>
  <si>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</si>
  <si>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</si>
  <si>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</si>
  <si>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</si>
  <si>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</si>
  <si>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</si>
  <si>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</si>
  <si>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</si>
  <si>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</si>
  <si>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</si>
  <si>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</si>
  <si>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</si>
  <si>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</si>
  <si>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</si>
  <si>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497</t>
  </si>
  <si>
    <t>491</t>
  </si>
  <si>
    <t>492</t>
  </si>
  <si>
    <t>493</t>
  </si>
  <si>
    <t>494</t>
  </si>
  <si>
    <t>495</t>
  </si>
  <si>
    <t>496</t>
  </si>
  <si>
    <t>overlay surplus</t>
  </si>
  <si>
    <t>J22-159</t>
  </si>
  <si>
    <t>01-000-1230-201600-0001</t>
  </si>
  <si>
    <t>01-000-1230-201700-0001</t>
  </si>
  <si>
    <t>01-000-3220-000000-0001</t>
  </si>
  <si>
    <t>OVERLAY RELEASED BY ASSESSORS</t>
  </si>
  <si>
    <t>2016 Overlay</t>
  </si>
  <si>
    <t>2017 Overlay</t>
  </si>
  <si>
    <t>498</t>
  </si>
  <si>
    <t>01-000-1230-201900-0001</t>
  </si>
  <si>
    <t>2019 OVERLAY</t>
  </si>
  <si>
    <t>01-000-1230-202100-0000</t>
  </si>
  <si>
    <t>2021 OVERLAY</t>
  </si>
  <si>
    <t>RECLASS S/B 2019 OVERLAY</t>
  </si>
  <si>
    <t>J22-159A</t>
  </si>
  <si>
    <t>499</t>
  </si>
  <si>
    <t>J22-160</t>
  </si>
  <si>
    <t>FY 2022 OVERLAY</t>
  </si>
  <si>
    <t>2022 REAL ESTATE RECEIVABLE</t>
  </si>
  <si>
    <t>2022 RE EXEMPTIONS</t>
  </si>
  <si>
    <t>2022 RE EXEMPTIONS (Assessor processed the net s/b gross)</t>
  </si>
  <si>
    <t>SENIOR WORK PROGRAM</t>
  </si>
  <si>
    <t>J22-163</t>
  </si>
  <si>
    <t>J22-164</t>
  </si>
  <si>
    <t>J22-165</t>
  </si>
  <si>
    <t>J22-166</t>
  </si>
  <si>
    <r>
      <t xml:space="preserve">J22-36  ADVANCED  </t>
    </r>
    <r>
      <rPr>
        <b/>
        <sz val="14"/>
        <rFont val="Arial"/>
        <family val="2"/>
      </rPr>
      <t>REVERSE DUPLICATE</t>
    </r>
  </si>
  <si>
    <t>J22-167</t>
  </si>
  <si>
    <t>2020 REAL ESTATE RECEIVABLE</t>
  </si>
  <si>
    <t>2020 RE SETTLEMENT</t>
  </si>
  <si>
    <t>01-000-1230-202000-0000</t>
  </si>
  <si>
    <t>FY 2020 OVERLAY</t>
  </si>
  <si>
    <t>508</t>
  </si>
  <si>
    <t>500</t>
  </si>
  <si>
    <t>501</t>
  </si>
  <si>
    <t>504</t>
  </si>
  <si>
    <t>505</t>
  </si>
  <si>
    <t>506</t>
  </si>
  <si>
    <t>507</t>
  </si>
  <si>
    <t>29-300-5970-291010-5090</t>
  </si>
  <si>
    <t>CIRCUIT BREAKER - OTHER EXPENSES</t>
  </si>
  <si>
    <t>01-300-5200-019935-0001</t>
  </si>
  <si>
    <t>DOVER - OOD TUITION/TRANSPORTATION</t>
  </si>
  <si>
    <t>BB22-16</t>
  </si>
  <si>
    <t>FIRE DEPARTMENT AED GRANT</t>
  </si>
  <si>
    <t xml:space="preserve">J22-168 </t>
  </si>
  <si>
    <t>510</t>
  </si>
  <si>
    <t>90-999-5999-909131-0009</t>
  </si>
  <si>
    <t>STUDENT ACTIVITY</t>
  </si>
  <si>
    <t>22-300-5118-000000-5002</t>
  </si>
  <si>
    <t>SCHOOL LUNCH</t>
  </si>
  <si>
    <t>J22-169</t>
  </si>
  <si>
    <t>CODED TO WRONG ACCOUNT</t>
  </si>
  <si>
    <t>514</t>
  </si>
  <si>
    <t>J22-170</t>
  </si>
  <si>
    <t>28-122-4580-281033-0000</t>
  </si>
  <si>
    <t>FED ARPA GRANT DIRECT</t>
  </si>
  <si>
    <t>28-000-4580-281034-0000</t>
  </si>
  <si>
    <t>ARPA DIRECT AID</t>
  </si>
  <si>
    <t>RECLASS REVENUE FROM 281033 TO 281034   (TRENCH 1 PAYMENT)</t>
  </si>
  <si>
    <t>J22-171</t>
  </si>
  <si>
    <t>ARPA GRANT EXPENDITURES</t>
  </si>
  <si>
    <t>28-000-5587-281034-0000</t>
  </si>
  <si>
    <t>ARPA COVID 19 TEST KITS</t>
  </si>
  <si>
    <t>28-122-5580-281033-0000</t>
  </si>
  <si>
    <t>MERROW MANUFACTURING  INV #SI-108123  32-AP020922   S/B 281034</t>
  </si>
  <si>
    <t>J22-172</t>
  </si>
  <si>
    <t>ARPA DIRECT AID - GIS WATER SYSTEM MAPPING</t>
  </si>
  <si>
    <t>28-000-5586-281034-0000</t>
  </si>
  <si>
    <t>J22-173</t>
  </si>
  <si>
    <t>28-000-5588-281034-0000</t>
  </si>
  <si>
    <t>ARPA DIRECT AID - WATER SYSTEM CONSULTING</t>
  </si>
  <si>
    <t>KLEINFELDER INC  INV #001364018  37-AP031622  S/B 281034</t>
  </si>
  <si>
    <t>CDM SMITH INV #90144103  S/B  281034</t>
  </si>
  <si>
    <t>J22-174</t>
  </si>
  <si>
    <t>CDM SMITH INV #90141197  26-AP122921  S/B 281034</t>
  </si>
  <si>
    <t>515</t>
  </si>
  <si>
    <t>516</t>
  </si>
  <si>
    <t>517</t>
  </si>
  <si>
    <t>518</t>
  </si>
  <si>
    <t>519</t>
  </si>
  <si>
    <t>28-000-5999-281034-0000</t>
  </si>
  <si>
    <t>arpa funds</t>
  </si>
  <si>
    <t>TRENCH 1 ARPA FUNDS RECEIVED</t>
  </si>
  <si>
    <t>UNALLOCATED-ARPA DIRECT AID</t>
  </si>
  <si>
    <t>BB22-18</t>
  </si>
  <si>
    <t>SKIPPED BB22-17 IN ERROR</t>
  </si>
  <si>
    <t>BB22-19</t>
  </si>
  <si>
    <t>GIS WATER SYSTEM MAPPING</t>
  </si>
  <si>
    <t>project funding</t>
  </si>
  <si>
    <t>BB22-20</t>
  </si>
  <si>
    <t>COVID 19 TEST KITS</t>
  </si>
  <si>
    <t>28-122-5999-281034-0000</t>
  </si>
  <si>
    <t>FUND GIS WATER SYSTEM MAPPING</t>
  </si>
  <si>
    <t>FUND MERROW MFG EXPENDITURES</t>
  </si>
  <si>
    <t>BB22-21</t>
  </si>
  <si>
    <t>WATER SYSTEM CONSULTING</t>
  </si>
  <si>
    <t>BB22-23</t>
  </si>
  <si>
    <t>FUND WATER SYSTEM CONSULTING</t>
  </si>
  <si>
    <t>BB22-22  REVERSED  DUPLICATE  SEE BB22-19</t>
  </si>
  <si>
    <t>CLOSE BACK TO UNALLOCATED-PROJECT COMPLETE</t>
  </si>
  <si>
    <t>J22-175</t>
  </si>
  <si>
    <t>01-145-5313-012002-0001</t>
  </si>
  <si>
    <t>01-759-5300-000000-0001</t>
  </si>
  <si>
    <t>J22-103 APPROPRIATION TRANSFER  ADVANCED</t>
  </si>
  <si>
    <t>J22-176</t>
  </si>
  <si>
    <t>24-210-3590-241018-5005</t>
  </si>
  <si>
    <t>UFB POLICE DETAILS</t>
  </si>
  <si>
    <t>24-000-2654-241018-5005</t>
  </si>
  <si>
    <t>POLICE DETAILS DEFERRED REVENUE</t>
  </si>
  <si>
    <t>UNLOCATABLE DIFFERENCE SINCE FY 2021</t>
  </si>
  <si>
    <t>520</t>
  </si>
  <si>
    <t>J22-177</t>
  </si>
  <si>
    <t>PARKS &amp; REC SALARY</t>
  </si>
  <si>
    <t>PARKS &amp; REC EXPENSES</t>
  </si>
  <si>
    <t>RECLASS S/B EXPENSES</t>
  </si>
  <si>
    <t>adjustment</t>
  </si>
  <si>
    <t>521</t>
  </si>
  <si>
    <t>J22-178</t>
  </si>
  <si>
    <t>J22-179</t>
  </si>
  <si>
    <t>J22-180</t>
  </si>
  <si>
    <t>522</t>
  </si>
  <si>
    <t>523</t>
  </si>
  <si>
    <t>524</t>
  </si>
  <si>
    <t>33-122-5810-331229-6017</t>
  </si>
  <si>
    <t>33-122-5810-331232-6015</t>
  </si>
  <si>
    <t>BB22-24 CARRY FORWARD ARTICLES 21 TO 22</t>
  </si>
  <si>
    <t>33-122-5810-331200-6043</t>
  </si>
  <si>
    <t>CARYL MAINTENANCE ATM05 A5.5C</t>
  </si>
  <si>
    <t>33-122-5810-331196-6047</t>
  </si>
  <si>
    <t>WATER SUPPLY/STORAGE</t>
  </si>
  <si>
    <t>SUBSIDY AFFORDABLE HOUSING ATM 09</t>
  </si>
  <si>
    <t>33-122-5810-331155-6096</t>
  </si>
  <si>
    <t>SUBSIDY AFFORDABLE HOUSING ATM 08</t>
  </si>
  <si>
    <t>33-122-5810-331095-6165</t>
  </si>
  <si>
    <t>CCC BLDG MAINTENANCE ATM13 A5.8C</t>
  </si>
  <si>
    <t>33-000-5810-331010-6269</t>
  </si>
  <si>
    <t>TOWN HOUSE REPLACE WHEELCHAIR LIFT</t>
  </si>
  <si>
    <t>33-000-5810-331012-6267</t>
  </si>
  <si>
    <t>FIRE OVERHEAD DOOR OPENER ATM18</t>
  </si>
  <si>
    <t>33-000-5810-331002-6279</t>
  </si>
  <si>
    <t>REVISE OPEN SPACE &amp; REC PLAN ATM19</t>
  </si>
  <si>
    <t>REVISE OPEN SPACE PLAN ATM09 A15</t>
  </si>
  <si>
    <t>33-193-5830-331256-0000</t>
  </si>
  <si>
    <t>FY20 ATM A16 CCC</t>
  </si>
  <si>
    <t>BOH-HYDROLOGY STUDY ATM19 A12</t>
  </si>
  <si>
    <t>33-210-5810-331083-6189</t>
  </si>
  <si>
    <t>RADIO RECEIVER ATM14 A5.6B</t>
  </si>
  <si>
    <t>33-000-5810-331019-6259</t>
  </si>
  <si>
    <t>POLICE-UPGRADE DEPT SERVERS</t>
  </si>
  <si>
    <t>31-210-5830-331251-0000</t>
  </si>
  <si>
    <t>FY20 ATM A53A PROT AGENCY BLDG ROOF</t>
  </si>
  <si>
    <t>31-210-5870-331253-0000</t>
  </si>
  <si>
    <t>FY20 ATM A53C PROTECT AGENCY BLDG</t>
  </si>
  <si>
    <t>33-000-5810-331007-6273</t>
  </si>
  <si>
    <t>FIRE INSPECTION VEHICLE ATM19 A5.1A</t>
  </si>
  <si>
    <t>33-231-5870-331250-0000</t>
  </si>
  <si>
    <t>FY20 ATM A52B FIRE/AMB</t>
  </si>
  <si>
    <t>33-220-5870-331249-0000</t>
  </si>
  <si>
    <t>FY20 ATM A52A FIRE/AMB RADIO</t>
  </si>
  <si>
    <t>02-155-5300-000000-0000</t>
  </si>
  <si>
    <t>FY20 ATM A10 INFORMATION TECHNOLOGY</t>
  </si>
  <si>
    <t>CARRY FORWARD ARTICLES</t>
  </si>
  <si>
    <t>carry forward</t>
  </si>
  <si>
    <t>BB22-25 CARRY FORWARD ARTICLES 21 TO 22</t>
  </si>
  <si>
    <t>02-155-53000-020924-0000</t>
  </si>
  <si>
    <t>FY21 ATM ART 14.1 TECHNOLOGY</t>
  </si>
  <si>
    <t>02-192-5300-020925-0000</t>
  </si>
  <si>
    <t>FY21 ATM ART 14.2 TOWN HALL SPACE CONFIGURATION</t>
  </si>
  <si>
    <t>02-450-5300-020926-0000</t>
  </si>
  <si>
    <t>FY21 ATM ART 14.4 WATER MAIN MAINT</t>
  </si>
  <si>
    <t>PARKS &amp; REC REVOLVING REVENUE</t>
  </si>
  <si>
    <t>RECLASS REIMBURSEMENT S/B REVENUE</t>
  </si>
  <si>
    <t>J22-182  ADVANCED</t>
  </si>
  <si>
    <t>J22-181</t>
  </si>
  <si>
    <t>CONTRACT ENGINEERING</t>
  </si>
  <si>
    <t>J22-98, 99, 100 SET UP IN ERROR  S/B BB</t>
  </si>
  <si>
    <t>BB22-26 CONTRACT - REVERSED</t>
  </si>
  <si>
    <t>TATA &amp; HOWARD INVOICE #2 FUNDING TO  FUND 01 S/B 03 FY23</t>
  </si>
  <si>
    <t>J22-183</t>
  </si>
  <si>
    <t>J22-184</t>
  </si>
  <si>
    <t>75-980-4830-751001-8017</t>
  </si>
  <si>
    <t xml:space="preserve">RECORD OPEB TRUST CONTRIBUTION </t>
  </si>
  <si>
    <t>HEALTH INSURANCE</t>
  </si>
  <si>
    <t>OPEB CONTRIBUTION</t>
  </si>
  <si>
    <t>atm article 4</t>
  </si>
  <si>
    <t>J22-185 ADVANCED</t>
  </si>
  <si>
    <t>75-000-1040-000000-8017</t>
  </si>
  <si>
    <t>OPEB CASH</t>
  </si>
  <si>
    <t>authorized within</t>
  </si>
  <si>
    <t>J22-186 ADVANCED</t>
  </si>
  <si>
    <t>75-980-3590-751001-8107</t>
  </si>
  <si>
    <t>OPEB TRUST - CASH</t>
  </si>
  <si>
    <t>J22-187</t>
  </si>
  <si>
    <t>03-300-5200-000000-0001</t>
  </si>
  <si>
    <t>ENCUMBER SCHOOL EXPENSES</t>
  </si>
  <si>
    <t>03-300-5700-000000-0001</t>
  </si>
  <si>
    <t>OTHER SCHOOL ENCUMBRANCE</t>
  </si>
  <si>
    <t>J22-188</t>
  </si>
  <si>
    <t>528</t>
  </si>
  <si>
    <t>529</t>
  </si>
  <si>
    <t>J22-189</t>
  </si>
  <si>
    <t>J22-190</t>
  </si>
  <si>
    <t>24-433-4320-241001-5180</t>
  </si>
  <si>
    <t>FY22 ATM ART 12.1 LONG RANGE WATER RESOURCE ASSESSMENT</t>
  </si>
  <si>
    <t>FY22 ATM CAPITAL VOTED ART 5</t>
  </si>
  <si>
    <t>posted</t>
  </si>
  <si>
    <t>credit</t>
  </si>
  <si>
    <t>debit</t>
  </si>
  <si>
    <t>J22-191</t>
  </si>
  <si>
    <t>03-759-5300-000000-0001</t>
  </si>
  <si>
    <t>ENCUMBER TREASURER BANK CHARGES</t>
  </si>
  <si>
    <t>03-145-5300-000000-0000</t>
  </si>
  <si>
    <t>OLD ENCUMBER TREASURER BANK CHARGES</t>
  </si>
  <si>
    <t>502</t>
  </si>
  <si>
    <t>FY22 CLA CORRECTIONS/ADDITIONS</t>
  </si>
  <si>
    <t>CLA22-1</t>
  </si>
  <si>
    <t>20-000-1040-000000-5091</t>
  </si>
  <si>
    <t>CASH-RECEIPTS RESERVED SALE OF LOTS</t>
  </si>
  <si>
    <t>20-145-3590-201005-5091</t>
  </si>
  <si>
    <t>UFB-RECEIPTS RESERVED SALE OF LOTS</t>
  </si>
  <si>
    <t>CORRECT LINK PROBLEMS</t>
  </si>
  <si>
    <t>30-422-3590-301020-0000</t>
  </si>
  <si>
    <t>UFB-CH90 RESURFACE DEDHAM, CENTRE, SPRING</t>
  </si>
  <si>
    <t>30-422-1040-301020-0000</t>
  </si>
  <si>
    <t>CASH-CH90 RESURFACE DEDHAM, CENTRE, SPRING</t>
  </si>
  <si>
    <t>UFB-WAGE CLASSIFICATION STUDY</t>
  </si>
  <si>
    <t>CASH-WAGE CLASSIFICATION STUDY</t>
  </si>
  <si>
    <t>29-122-3590-291047-0000</t>
  </si>
  <si>
    <t>29-122-1040-291047-0000</t>
  </si>
  <si>
    <t>01-000-1220-202100-0000</t>
  </si>
  <si>
    <t>2021 RE Tax Receivable</t>
  </si>
  <si>
    <t>J22-192</t>
  </si>
  <si>
    <t>2022 PP Tax Receivable</t>
  </si>
  <si>
    <t>actual commitment</t>
  </si>
  <si>
    <t>2022 ACTUAL PROPERTY TAX COMMITMENT</t>
  </si>
  <si>
    <t>539</t>
  </si>
  <si>
    <t>J22-193</t>
  </si>
  <si>
    <t>J22-194</t>
  </si>
  <si>
    <t>supplemental</t>
  </si>
  <si>
    <t>2021 SUPPLEMENTAL COMMITMENT</t>
  </si>
  <si>
    <t>541</t>
  </si>
  <si>
    <t>2022 OVERLAY</t>
  </si>
  <si>
    <t>2022 RE RECEIVABLE</t>
  </si>
  <si>
    <r>
      <t xml:space="preserve">J22-162  </t>
    </r>
    <r>
      <rPr>
        <b/>
        <sz val="14"/>
        <rFont val="Arial"/>
        <family val="2"/>
      </rPr>
      <t xml:space="preserve">REVERSE ERROR IN POSTING </t>
    </r>
  </si>
  <si>
    <r>
      <t xml:space="preserve">J22-161   </t>
    </r>
    <r>
      <rPr>
        <b/>
        <sz val="16"/>
        <color theme="8" tint="-0.249977111117893"/>
        <rFont val="Arial"/>
        <family val="2"/>
      </rPr>
      <t>REVERSE S/B GROSS</t>
    </r>
    <r>
      <rPr>
        <b/>
        <sz val="14"/>
        <rFont val="Arial"/>
        <family val="2"/>
      </rPr>
      <t xml:space="preserve">  </t>
    </r>
  </si>
  <si>
    <t>J22-78 SKIPPED IN ERROR</t>
  </si>
  <si>
    <t>J22-79 SKIPPED IN ERROR</t>
  </si>
  <si>
    <t>2022 RE TAX RECEIVABLE</t>
  </si>
  <si>
    <r>
      <t>2022 SENIOR WORK OFF EXEMPTIONS</t>
    </r>
    <r>
      <rPr>
        <b/>
        <strike/>
        <sz val="14"/>
        <color rgb="FFFF0000"/>
        <rFont val="Arial"/>
        <family val="2"/>
      </rPr>
      <t xml:space="preserve"> REVERSED</t>
    </r>
  </si>
  <si>
    <t>omitted/revised</t>
  </si>
  <si>
    <t>OMITTED/REVISED</t>
  </si>
  <si>
    <t>J22-195</t>
  </si>
  <si>
    <t>543</t>
  </si>
  <si>
    <t>544</t>
  </si>
  <si>
    <t>J22-196</t>
  </si>
  <si>
    <t>rollback taxes</t>
  </si>
  <si>
    <t>CHAPTER 61A ROLL BACK TAXES</t>
  </si>
  <si>
    <t>J22-197</t>
  </si>
  <si>
    <t>J22-198</t>
  </si>
  <si>
    <t>J22-199</t>
  </si>
  <si>
    <t>545</t>
  </si>
  <si>
    <t>546</t>
  </si>
  <si>
    <t>547</t>
  </si>
  <si>
    <t>VADAR BOOKS CLOSED</t>
  </si>
  <si>
    <t>J22-200</t>
  </si>
  <si>
    <t>01-199-5580-000000-0001</t>
  </si>
  <si>
    <t>Town Building - Other Capital Misc</t>
  </si>
  <si>
    <t>FY21 ATM ART 14.2 TOWN HALL SPACE RECONFIGUREATION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</si>
</sst>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mm/dd/yy"/>
    <numFmt numFmtId="166" formatCode="m/d/yy;@"/>
    <numFmt numFmtId="167" formatCode="m/d/yyyy;@"/>
    <numFmt numFmtId="168" formatCode="mm/dd/yyyy"/>
    <numFmt numFmtId="169" formatCode="&quot;$&quot;#,##0.00"/>
  </numFmts>
  <fonts count="74">
    <font>
      <sz val="10"/>
      <name val="Arial"/>
    </font>
    <font>
      <b/>
      <sz val="14"/>
      <name val="Arial"/>
      <family val="2"/>
    </font>
    <font>
      <b/>
      <u/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b/>
      <i/>
      <u/>
      <sz val="9"/>
      <name val="Arial"/>
      <family val="2"/>
    </font>
    <font>
      <i/>
      <sz val="9"/>
      <name val="Arial"/>
      <family val="2"/>
    </font>
    <font>
      <b/>
      <i/>
      <u/>
      <sz val="12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b/>
      <i/>
      <sz val="11"/>
      <name val="Arial"/>
      <family val="2"/>
    </font>
    <font>
      <i/>
      <sz val="10"/>
      <name val="Arial Black"/>
      <family val="2"/>
    </font>
    <font>
      <b/>
      <i/>
      <sz val="11"/>
      <name val="Arial Black"/>
      <family val="2"/>
    </font>
    <font>
      <b/>
      <sz val="10"/>
      <name val="Arial"/>
      <family val="2"/>
    </font>
    <font>
      <b/>
      <i/>
      <u/>
      <sz val="14"/>
      <name val="Arial"/>
      <family val="2"/>
    </font>
    <font>
      <i/>
      <sz val="11"/>
      <name val="Arial Black"/>
      <family val="2"/>
    </font>
    <font>
      <b/>
      <i/>
      <sz val="10"/>
      <name val="Century"/>
      <family val="1"/>
    </font>
    <font>
      <b/>
      <i/>
      <u/>
      <sz val="11"/>
      <name val="Arial"/>
      <family val="2"/>
    </font>
    <font>
      <b/>
      <sz val="16"/>
      <name val="Arial"/>
      <family val="2"/>
    </font>
    <font>
      <b/>
      <i/>
      <sz val="10"/>
      <name val="AR JULIAN"/>
    </font>
    <font>
      <b/>
      <i/>
      <sz val="11"/>
      <name val="AR JULIAN"/>
    </font>
    <font>
      <b/>
      <i/>
      <sz val="11"/>
      <name val="AR ESSENCE"/>
    </font>
    <font>
      <b/>
      <sz val="10"/>
      <name val="AR ESSENCE"/>
    </font>
    <font>
      <b/>
      <i/>
      <sz val="10"/>
      <name val="Times New Roman"/>
      <family val="1"/>
    </font>
    <font>
      <sz val="10"/>
      <name val="Times New Roman"/>
      <family val="1"/>
    </font>
    <font>
      <b/>
      <i/>
      <sz val="9"/>
      <name val="Times New Roman"/>
      <family val="1"/>
    </font>
    <font>
      <b/>
      <sz val="10"/>
      <name val="Times New Roman"/>
      <family val="1"/>
    </font>
    <font>
      <b/>
      <i/>
      <sz val="9"/>
      <name val="Candara"/>
      <family val="2"/>
    </font>
    <font>
      <b/>
      <i/>
      <u/>
      <sz val="10"/>
      <name val="Arial"/>
      <family val="2"/>
    </font>
    <font>
      <i/>
      <sz val="11"/>
      <name val="AR ESSENCE"/>
    </font>
    <font>
      <b/>
      <i/>
      <sz val="16"/>
      <name val="Arial"/>
      <family val="2"/>
    </font>
    <font>
      <i/>
      <sz val="12"/>
      <name val="AR ESSENCE"/>
    </font>
    <font>
      <i/>
      <sz val="12"/>
      <name val="Arial"/>
      <family val="2"/>
    </font>
    <font>
      <b/>
      <i/>
      <sz val="11"/>
      <name val="Century"/>
      <family val="1"/>
    </font>
    <font>
      <b/>
      <sz val="11"/>
      <name val="Century"/>
      <family val="1"/>
    </font>
    <font>
      <sz val="10"/>
      <name val="Arial"/>
      <family val="2"/>
    </font>
    <font>
      <sz val="10"/>
      <name val="Arial"/>
      <family val="2"/>
    </font>
    <font>
      <b/>
      <sz val="11"/>
      <name val="Segoe UI Symbol"/>
      <family val="2"/>
    </font>
    <font>
      <u/>
      <sz val="12"/>
      <name val="Arial"/>
      <family val="2"/>
    </font>
    <font>
      <b/>
      <u/>
      <sz val="14"/>
      <color rgb="FFFF0000"/>
      <name val="Arial"/>
      <family val="2"/>
    </font>
    <font>
      <b/>
      <sz val="12"/>
      <color rgb="FFFF0000"/>
      <name val="Arial"/>
      <family val="2"/>
    </font>
    <font>
      <sz val="12"/>
      <name val="Arial Black"/>
      <family val="2"/>
    </font>
    <font>
      <strike/>
      <sz val="14"/>
      <name val="Calibri Light"/>
      <family val="2"/>
    </font>
    <font>
      <b/>
      <strike/>
      <sz val="14"/>
      <name val="Calibri Light"/>
      <family val="2"/>
    </font>
    <font>
      <strike/>
      <sz val="12"/>
      <name val="Calibri Light"/>
      <family val="2"/>
    </font>
    <font>
      <b/>
      <strike/>
      <sz val="12"/>
      <name val="Calibri Light"/>
      <family val="2"/>
    </font>
    <font>
      <b/>
      <sz val="14"/>
      <name val="Arial Black"/>
      <family val="2"/>
    </font>
    <font>
      <b/>
      <sz val="14"/>
      <name val="Calibri Light"/>
      <family val="2"/>
    </font>
    <font>
      <strike/>
      <sz val="12"/>
      <name val="Arial"/>
      <family val="2"/>
    </font>
    <font>
      <b/>
      <strike/>
      <sz val="14"/>
      <name val="Arial"/>
      <family val="2"/>
    </font>
    <font>
      <b/>
      <strike/>
      <sz val="12"/>
      <name val="Arial"/>
      <family val="2"/>
    </font>
    <font>
      <b/>
      <strike/>
      <sz val="11"/>
      <name val="Segoe UI Symbol"/>
      <family val="2"/>
    </font>
    <font>
      <b/>
      <sz val="16"/>
      <color theme="8" tint="-0.249977111117893"/>
      <name val="Arial"/>
      <family val="2"/>
    </font>
    <font>
      <sz val="14"/>
      <name val="Calibri"/>
      <family val="2"/>
    </font>
    <font>
      <b/>
      <sz val="14"/>
      <name val="Calibri"/>
      <family val="2"/>
    </font>
    <font>
      <u/>
      <sz val="14"/>
      <name val="Calibri"/>
      <family val="2"/>
    </font>
    <font>
      <b/>
      <strike/>
      <sz val="11"/>
      <name val="Calibri Light"/>
      <family val="2"/>
    </font>
    <font>
      <b/>
      <sz val="13"/>
      <name val="Arial"/>
      <family val="2"/>
    </font>
    <font>
      <strike/>
      <u/>
      <sz val="12"/>
      <name val="Arial"/>
      <family val="2"/>
    </font>
    <font>
      <b/>
      <strike/>
      <sz val="14"/>
      <color rgb="FFFF0000"/>
      <name val="Arial"/>
      <family val="2"/>
    </font>
    <font>
      <b/>
      <sz val="2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rgb="FFFECEF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FD7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8" fillId="0" borderId="0" applyFont="0" applyFill="0" applyBorder="0" applyAlignment="0" applyProtection="0"/>
    <xf numFmtId="44" fontId="49" fillId="0" borderId="0" applyFont="0" applyFill="0" applyBorder="0" applyAlignment="0" applyProtection="0"/>
  </cellStyleXfs>
  <cellXfs count="62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" fontId="0" fillId="0" borderId="0" xfId="0" applyNumberFormat="1"/>
    <xf numFmtId="0" fontId="7" fillId="0" borderId="0" xfId="0" applyFont="1" applyAlignment="1">
      <alignment horizontal="center"/>
    </xf>
    <xf numFmtId="4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15" fontId="7" fillId="0" borderId="0" xfId="0" applyNumberFormat="1" applyFont="1" applyAlignment="1">
      <alignment horizontal="center"/>
    </xf>
    <xf numFmtId="4" fontId="7" fillId="0" borderId="0" xfId="0" applyNumberFormat="1" applyFont="1"/>
    <xf numFmtId="0" fontId="12" fillId="0" borderId="0" xfId="0" applyFont="1" applyAlignment="1">
      <alignment horizontal="center"/>
    </xf>
    <xf numFmtId="0" fontId="11" fillId="0" borderId="0" xfId="0" applyFont="1"/>
    <xf numFmtId="165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left"/>
    </xf>
    <xf numFmtId="4" fontId="7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38" fontId="19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6" fillId="0" borderId="0" xfId="0" applyFont="1"/>
    <xf numFmtId="164" fontId="6" fillId="0" borderId="0" xfId="0" applyNumberFormat="1" applyFont="1" applyAlignment="1">
      <alignment horizontal="center"/>
    </xf>
    <xf numFmtId="0" fontId="23" fillId="0" borderId="0" xfId="0" applyFont="1"/>
    <xf numFmtId="38" fontId="13" fillId="0" borderId="0" xfId="0" applyNumberFormat="1" applyFont="1" applyAlignment="1">
      <alignment horizontal="center"/>
    </xf>
    <xf numFmtId="38" fontId="1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10" fillId="0" borderId="0" xfId="0" applyFont="1"/>
    <xf numFmtId="164" fontId="5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0" fontId="20" fillId="0" borderId="0" xfId="0" applyFont="1"/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" fontId="19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38" fontId="9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" fontId="26" fillId="0" borderId="0" xfId="0" applyNumberFormat="1" applyFont="1"/>
    <xf numFmtId="4" fontId="4" fillId="0" borderId="0" xfId="0" applyNumberFormat="1" applyFont="1" applyAlignment="1">
      <alignment horizontal="right"/>
    </xf>
    <xf numFmtId="0" fontId="2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4" fontId="5" fillId="0" borderId="0" xfId="0" applyNumberFormat="1" applyFont="1"/>
    <xf numFmtId="0" fontId="28" fillId="0" borderId="0" xfId="0" applyFont="1" applyAlignment="1">
      <alignment horizontal="center"/>
    </xf>
    <xf numFmtId="40" fontId="13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30" fillId="0" borderId="0" xfId="0" applyFont="1" applyAlignment="1">
      <alignment horizontal="center"/>
    </xf>
    <xf numFmtId="4" fontId="12" fillId="0" borderId="0" xfId="0" applyNumberFormat="1" applyFont="1"/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" fontId="29" fillId="0" borderId="0" xfId="0" applyNumberFormat="1" applyFont="1" applyAlignment="1">
      <alignment horizontal="center" wrapText="1"/>
    </xf>
    <xf numFmtId="166" fontId="7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2" fillId="0" borderId="0" xfId="0" applyNumberFormat="1" applyFont="1"/>
    <xf numFmtId="164" fontId="16" fillId="0" borderId="0" xfId="0" applyNumberFormat="1" applyFont="1" applyAlignment="1">
      <alignment horizontal="center"/>
    </xf>
    <xf numFmtId="164" fontId="5" fillId="0" borderId="0" xfId="0" applyNumberFormat="1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4" fontId="13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right"/>
    </xf>
    <xf numFmtId="164" fontId="0" fillId="0" borderId="0" xfId="0" applyNumberFormat="1"/>
    <xf numFmtId="4" fontId="7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center"/>
    </xf>
    <xf numFmtId="4" fontId="13" fillId="0" borderId="1" xfId="0" applyNumberFormat="1" applyFont="1" applyBorder="1" applyAlignment="1">
      <alignment horizontal="right"/>
    </xf>
    <xf numFmtId="4" fontId="14" fillId="0" borderId="1" xfId="0" applyNumberFormat="1" applyFont="1" applyBorder="1" applyAlignment="1">
      <alignment horizontal="right"/>
    </xf>
    <xf numFmtId="0" fontId="32" fillId="0" borderId="0" xfId="0" applyFont="1" applyAlignment="1">
      <alignment horizontal="center"/>
    </xf>
    <xf numFmtId="164" fontId="6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/>
    </xf>
    <xf numFmtId="0" fontId="34" fillId="0" borderId="0" xfId="0" applyFont="1"/>
    <xf numFmtId="4" fontId="35" fillId="0" borderId="0" xfId="0" applyNumberFormat="1" applyFont="1" applyAlignment="1">
      <alignment horizontal="right"/>
    </xf>
    <xf numFmtId="0" fontId="34" fillId="0" borderId="0" xfId="0" applyFont="1" applyAlignment="1">
      <alignment horizontal="center"/>
    </xf>
    <xf numFmtId="164" fontId="6" fillId="0" borderId="0" xfId="0" applyNumberFormat="1" applyFont="1" applyAlignment="1">
      <alignment horizontal="left"/>
    </xf>
    <xf numFmtId="0" fontId="36" fillId="0" borderId="0" xfId="0" applyFont="1" applyAlignment="1">
      <alignment horizontal="left"/>
    </xf>
    <xf numFmtId="4" fontId="37" fillId="0" borderId="0" xfId="0" applyNumberFormat="1" applyFont="1" applyAlignment="1">
      <alignment horizontal="right"/>
    </xf>
    <xf numFmtId="0" fontId="36" fillId="0" borderId="0" xfId="0" applyFont="1" applyAlignment="1">
      <alignment horizontal="center"/>
    </xf>
    <xf numFmtId="4" fontId="36" fillId="0" borderId="0" xfId="0" applyNumberFormat="1" applyFont="1" applyAlignment="1">
      <alignment horizontal="right"/>
    </xf>
    <xf numFmtId="0" fontId="38" fillId="0" borderId="0" xfId="0" applyFont="1" applyAlignment="1">
      <alignment horizontal="center"/>
    </xf>
    <xf numFmtId="4" fontId="39" fillId="0" borderId="0" xfId="0" applyNumberFormat="1" applyFont="1" applyAlignment="1">
      <alignment horizontal="right"/>
    </xf>
    <xf numFmtId="4" fontId="4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left"/>
    </xf>
    <xf numFmtId="4" fontId="1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8" fontId="41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64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center"/>
    </xf>
    <xf numFmtId="4" fontId="41" fillId="0" borderId="0" xfId="0" applyNumberFormat="1" applyFont="1" applyAlignment="1">
      <alignment horizontal="center"/>
    </xf>
    <xf numFmtId="4" fontId="13" fillId="0" borderId="0" xfId="0" applyNumberFormat="1" applyFont="1"/>
    <xf numFmtId="1" fontId="43" fillId="0" borderId="0" xfId="0" applyNumberFormat="1" applyFont="1" applyAlignment="1">
      <alignment horizontal="center"/>
    </xf>
    <xf numFmtId="0" fontId="4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4" fontId="4" fillId="0" borderId="0" xfId="0" applyNumberFormat="1" applyFont="1"/>
    <xf numFmtId="164" fontId="10" fillId="0" borderId="0" xfId="0" quotePrefix="1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49" fontId="10" fillId="0" borderId="0" xfId="0" applyNumberFormat="1" applyFont="1" applyAlignment="1">
      <alignment horizontal="center"/>
    </xf>
    <xf numFmtId="0" fontId="4" fillId="0" borderId="0" xfId="0" applyFont="1"/>
    <xf numFmtId="166" fontId="19" fillId="0" borderId="0" xfId="0" applyNumberFormat="1" applyFont="1" applyAlignment="1">
      <alignment horizontal="left"/>
    </xf>
    <xf numFmtId="0" fontId="42" fillId="0" borderId="0" xfId="0" applyFont="1" applyAlignment="1">
      <alignment horizontal="center"/>
    </xf>
    <xf numFmtId="166" fontId="16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164" fontId="19" fillId="0" borderId="0" xfId="0" applyNumberFormat="1" applyFont="1" applyAlignment="1">
      <alignment horizontal="right"/>
    </xf>
    <xf numFmtId="1" fontId="16" fillId="0" borderId="0" xfId="0" applyNumberFormat="1" applyFont="1" applyAlignment="1">
      <alignment horizontal="center"/>
    </xf>
    <xf numFmtId="0" fontId="45" fillId="0" borderId="0" xfId="0" applyFont="1"/>
    <xf numFmtId="4" fontId="46" fillId="0" borderId="0" xfId="0" applyNumberFormat="1" applyFont="1"/>
    <xf numFmtId="164" fontId="4" fillId="0" borderId="0" xfId="0" applyNumberFormat="1" applyFont="1" applyAlignment="1">
      <alignment horizontal="right"/>
    </xf>
    <xf numFmtId="4" fontId="47" fillId="0" borderId="0" xfId="0" applyNumberFormat="1" applyFont="1"/>
    <xf numFmtId="43" fontId="10" fillId="0" borderId="0" xfId="1" applyFont="1"/>
    <xf numFmtId="43" fontId="0" fillId="0" borderId="0" xfId="1" applyFont="1"/>
    <xf numFmtId="43" fontId="31" fillId="0" borderId="0" xfId="1" applyFont="1" applyAlignment="1">
      <alignment horizontal="center"/>
    </xf>
    <xf numFmtId="0" fontId="5" fillId="2" borderId="0" xfId="0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4" fontId="5" fillId="2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4" fontId="11" fillId="0" borderId="0" xfId="2" applyFont="1"/>
    <xf numFmtId="38" fontId="8" fillId="0" borderId="0" xfId="0" applyNumberFormat="1" applyFont="1" applyAlignment="1">
      <alignment horizontal="center"/>
    </xf>
    <xf numFmtId="44" fontId="7" fillId="0" borderId="0" xfId="2" applyFont="1"/>
    <xf numFmtId="0" fontId="51" fillId="0" borderId="0" xfId="0" applyFont="1" applyAlignment="1">
      <alignment horizontal="center"/>
    </xf>
    <xf numFmtId="0" fontId="11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right"/>
    </xf>
    <xf numFmtId="4" fontId="11" fillId="0" borderId="0" xfId="0" applyNumberFormat="1" applyFont="1" applyAlignment="1"/>
    <xf numFmtId="4" fontId="8" fillId="0" borderId="0" xfId="0" applyNumberFormat="1" applyFont="1" applyAlignment="1"/>
    <xf numFmtId="4" fontId="51" fillId="0" borderId="0" xfId="0" applyNumberFormat="1" applyFont="1" applyAlignment="1"/>
    <xf numFmtId="4" fontId="11" fillId="0" borderId="0" xfId="0" applyNumberFormat="1" applyFont="1" applyFill="1" applyAlignment="1"/>
    <xf numFmtId="4" fontId="5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right"/>
    </xf>
    <xf numFmtId="14" fontId="8" fillId="0" borderId="0" xfId="0" applyNumberFormat="1" applyFont="1" applyAlignment="1">
      <alignment horizontal="center"/>
    </xf>
    <xf numFmtId="14" fontId="5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14" fontId="11" fillId="0" borderId="0" xfId="0" applyNumberFormat="1" applyFont="1" applyFill="1" applyAlignment="1">
      <alignment horizontal="right"/>
    </xf>
    <xf numFmtId="38" fontId="7" fillId="0" borderId="0" xfId="0" applyNumberFormat="1" applyFont="1" applyFill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51" fillId="0" borderId="0" xfId="0" applyNumberFormat="1" applyFont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" fontId="11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right" vertical="center"/>
    </xf>
    <xf numFmtId="0" fontId="50" fillId="0" borderId="0" xfId="0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4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14" fontId="51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" fontId="51" fillId="0" borderId="0" xfId="0" applyNumberFormat="1" applyFont="1" applyFill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4" fontId="51" fillId="0" borderId="2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" fontId="51" fillId="0" borderId="3" xfId="0" applyNumberFormat="1" applyFont="1" applyFill="1" applyBorder="1" applyAlignment="1">
      <alignment vertical="center"/>
    </xf>
    <xf numFmtId="4" fontId="51" fillId="0" borderId="3" xfId="0" applyNumberFormat="1" applyFont="1" applyFill="1" applyBorder="1" applyAlignment="1">
      <alignment horizontal="right" vertical="center"/>
    </xf>
    <xf numFmtId="38" fontId="8" fillId="0" borderId="3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4" fontId="11" fillId="0" borderId="0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horizontal="right" vertical="center"/>
    </xf>
    <xf numFmtId="8" fontId="11" fillId="0" borderId="6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4" fontId="11" fillId="0" borderId="8" xfId="0" applyNumberFormat="1" applyFont="1" applyBorder="1" applyAlignment="1">
      <alignment vertical="center"/>
    </xf>
    <xf numFmtId="0" fontId="11" fillId="0" borderId="0" xfId="0" applyFont="1" applyBorder="1"/>
    <xf numFmtId="44" fontId="11" fillId="0" borderId="0" xfId="2" applyFont="1" applyBorder="1"/>
    <xf numFmtId="4" fontId="11" fillId="0" borderId="0" xfId="0" applyNumberFormat="1" applyFont="1" applyBorder="1" applyAlignment="1">
      <alignment horizontal="right"/>
    </xf>
    <xf numFmtId="0" fontId="0" fillId="0" borderId="8" xfId="0" applyBorder="1"/>
    <xf numFmtId="0" fontId="11" fillId="0" borderId="0" xfId="0" applyFont="1" applyFill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4" fontId="11" fillId="0" borderId="10" xfId="0" applyNumberFormat="1" applyFont="1" applyBorder="1" applyAlignment="1">
      <alignment vertical="center"/>
    </xf>
    <xf numFmtId="4" fontId="11" fillId="0" borderId="10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13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4" fontId="11" fillId="0" borderId="13" xfId="0" applyNumberFormat="1" applyFont="1" applyBorder="1" applyAlignment="1">
      <alignment vertical="center"/>
    </xf>
    <xf numFmtId="4" fontId="11" fillId="0" borderId="13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14" fontId="11" fillId="0" borderId="15" xfId="0" applyNumberFormat="1" applyFont="1" applyBorder="1" applyAlignment="1">
      <alignment horizontal="right" vertical="center"/>
    </xf>
    <xf numFmtId="14" fontId="11" fillId="0" borderId="16" xfId="0" applyNumberFormat="1" applyFont="1" applyBorder="1" applyAlignment="1">
      <alignment horizontal="right" vertical="center"/>
    </xf>
    <xf numFmtId="14" fontId="11" fillId="0" borderId="17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4" fontId="1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vertical="center"/>
    </xf>
    <xf numFmtId="14" fontId="11" fillId="0" borderId="7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44" fontId="11" fillId="0" borderId="0" xfId="2" applyFont="1" applyFill="1"/>
    <xf numFmtId="0" fontId="0" fillId="0" borderId="0" xfId="0" applyFill="1"/>
    <xf numFmtId="4" fontId="11" fillId="0" borderId="0" xfId="0" applyNumberFormat="1" applyFont="1" applyFill="1" applyAlignment="1">
      <alignment horizontal="right"/>
    </xf>
    <xf numFmtId="0" fontId="50" fillId="0" borderId="0" xfId="0" applyFont="1" applyFill="1" applyAlignment="1">
      <alignment horizontal="center"/>
    </xf>
    <xf numFmtId="0" fontId="1" fillId="0" borderId="10" xfId="0" applyFont="1" applyBorder="1" applyAlignment="1">
      <alignment horizontal="center" vertical="center"/>
    </xf>
    <xf numFmtId="44" fontId="3" fillId="0" borderId="0" xfId="2" applyFont="1"/>
    <xf numFmtId="14" fontId="51" fillId="0" borderId="15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4" fontId="51" fillId="0" borderId="10" xfId="0" applyNumberFormat="1" applyFont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horizontal="left" vertical="center"/>
    </xf>
    <xf numFmtId="4" fontId="11" fillId="0" borderId="13" xfId="0" applyNumberFormat="1" applyFont="1" applyFill="1" applyBorder="1" applyAlignment="1">
      <alignment vertical="center"/>
    </xf>
    <xf numFmtId="167" fontId="10" fillId="0" borderId="15" xfId="0" applyNumberFormat="1" applyFont="1" applyBorder="1" applyAlignment="1">
      <alignment horizontal="right" vertical="center"/>
    </xf>
    <xf numFmtId="4" fontId="10" fillId="0" borderId="10" xfId="0" applyNumberFormat="1" applyFont="1" applyBorder="1" applyAlignment="1">
      <alignment horizontal="center" vertical="center"/>
    </xf>
    <xf numFmtId="167" fontId="10" fillId="0" borderId="16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4" fontId="5" fillId="0" borderId="0" xfId="0" applyNumberFormat="1" applyFont="1" applyBorder="1" applyAlignment="1">
      <alignment vertical="center"/>
    </xf>
    <xf numFmtId="0" fontId="50" fillId="0" borderId="0" xfId="0" applyFont="1" applyFill="1" applyBorder="1" applyAlignment="1">
      <alignment horizontal="center" vertical="center"/>
    </xf>
    <xf numFmtId="14" fontId="5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4" fontId="51" fillId="0" borderId="3" xfId="0" applyNumberFormat="1" applyFont="1" applyBorder="1" applyAlignment="1">
      <alignment vertical="center"/>
    </xf>
    <xf numFmtId="0" fontId="11" fillId="0" borderId="8" xfId="0" applyFont="1" applyFill="1" applyBorder="1" applyAlignment="1">
      <alignment horizontal="left" vertical="center"/>
    </xf>
    <xf numFmtId="4" fontId="11" fillId="0" borderId="8" xfId="0" applyNumberFormat="1" applyFont="1" applyFill="1" applyBorder="1" applyAlignment="1">
      <alignment vertical="center"/>
    </xf>
    <xf numFmtId="44" fontId="53" fillId="0" borderId="0" xfId="2" applyFont="1" applyFill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44" fontId="53" fillId="0" borderId="0" xfId="2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5" borderId="10" xfId="0" applyFont="1" applyFill="1" applyBorder="1" applyAlignment="1">
      <alignment horizontal="center" vertical="center"/>
    </xf>
    <xf numFmtId="0" fontId="54" fillId="6" borderId="0" xfId="0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0" fontId="11" fillId="0" borderId="8" xfId="0" applyFont="1" applyFill="1" applyBorder="1" applyAlignment="1">
      <alignment vertical="center"/>
    </xf>
    <xf numFmtId="4" fontId="11" fillId="0" borderId="8" xfId="0" applyNumberFormat="1" applyFont="1" applyFill="1" applyBorder="1" applyAlignment="1">
      <alignment horizontal="right" vertical="center"/>
    </xf>
    <xf numFmtId="168" fontId="11" fillId="0" borderId="0" xfId="0" applyNumberFormat="1" applyFont="1" applyAlignment="1">
      <alignment horizontal="right"/>
    </xf>
    <xf numFmtId="168" fontId="8" fillId="0" borderId="0" xfId="0" applyNumberFormat="1" applyFont="1" applyAlignment="1">
      <alignment horizontal="center"/>
    </xf>
    <xf numFmtId="168" fontId="51" fillId="0" borderId="0" xfId="0" applyNumberFormat="1" applyFont="1" applyAlignment="1">
      <alignment horizontal="right"/>
    </xf>
    <xf numFmtId="168" fontId="51" fillId="0" borderId="0" xfId="0" applyNumberFormat="1" applyFont="1" applyFill="1" applyAlignment="1">
      <alignment horizontal="right"/>
    </xf>
    <xf numFmtId="168" fontId="11" fillId="0" borderId="0" xfId="0" applyNumberFormat="1" applyFont="1" applyFill="1" applyAlignment="1">
      <alignment horizontal="right"/>
    </xf>
    <xf numFmtId="168" fontId="11" fillId="0" borderId="5" xfId="0" applyNumberFormat="1" applyFont="1" applyFill="1" applyBorder="1" applyAlignment="1">
      <alignment horizontal="right" vertical="center"/>
    </xf>
    <xf numFmtId="168" fontId="51" fillId="0" borderId="5" xfId="0" applyNumberFormat="1" applyFont="1" applyFill="1" applyBorder="1" applyAlignment="1">
      <alignment horizontal="right" vertical="center"/>
    </xf>
    <xf numFmtId="168" fontId="11" fillId="0" borderId="5" xfId="0" applyNumberFormat="1" applyFont="1" applyBorder="1" applyAlignment="1">
      <alignment horizontal="right" vertical="center"/>
    </xf>
    <xf numFmtId="168" fontId="0" fillId="0" borderId="5" xfId="0" applyNumberFormat="1" applyBorder="1"/>
    <xf numFmtId="168" fontId="0" fillId="0" borderId="7" xfId="0" applyNumberFormat="1" applyBorder="1"/>
    <xf numFmtId="168" fontId="0" fillId="0" borderId="0" xfId="0" applyNumberFormat="1"/>
    <xf numFmtId="168" fontId="51" fillId="0" borderId="2" xfId="0" applyNumberFormat="1" applyFont="1" applyFill="1" applyBorder="1" applyAlignment="1">
      <alignment horizontal="right" vertical="center"/>
    </xf>
    <xf numFmtId="168" fontId="11" fillId="0" borderId="7" xfId="0" applyNumberFormat="1" applyFont="1" applyFill="1" applyBorder="1" applyAlignment="1">
      <alignment horizontal="right" vertical="center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right"/>
    </xf>
    <xf numFmtId="4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14" fontId="11" fillId="0" borderId="15" xfId="0" applyNumberFormat="1" applyFont="1" applyBorder="1" applyAlignment="1">
      <alignment horizontal="right"/>
    </xf>
    <xf numFmtId="0" fontId="11" fillId="0" borderId="10" xfId="0" applyFont="1" applyBorder="1"/>
    <xf numFmtId="0" fontId="7" fillId="0" borderId="10" xfId="0" applyFont="1" applyBorder="1" applyAlignment="1">
      <alignment horizontal="center"/>
    </xf>
    <xf numFmtId="4" fontId="11" fillId="0" borderId="10" xfId="0" applyNumberFormat="1" applyFont="1" applyBorder="1" applyAlignment="1"/>
    <xf numFmtId="4" fontId="11" fillId="0" borderId="10" xfId="0" applyNumberFormat="1" applyFont="1" applyBorder="1" applyAlignment="1">
      <alignment horizontal="right"/>
    </xf>
    <xf numFmtId="14" fontId="11" fillId="0" borderId="16" xfId="0" applyNumberFormat="1" applyFont="1" applyBorder="1" applyAlignment="1">
      <alignment horizontal="right"/>
    </xf>
    <xf numFmtId="4" fontId="11" fillId="0" borderId="0" xfId="0" applyNumberFormat="1" applyFont="1" applyBorder="1" applyAlignment="1"/>
    <xf numFmtId="14" fontId="11" fillId="0" borderId="17" xfId="0" applyNumberFormat="1" applyFont="1" applyBorder="1" applyAlignment="1">
      <alignment horizontal="right"/>
    </xf>
    <xf numFmtId="0" fontId="11" fillId="0" borderId="13" xfId="0" applyFont="1" applyBorder="1"/>
    <xf numFmtId="0" fontId="7" fillId="0" borderId="13" xfId="0" applyFont="1" applyBorder="1" applyAlignment="1">
      <alignment horizontal="center"/>
    </xf>
    <xf numFmtId="4" fontId="11" fillId="0" borderId="13" xfId="0" applyNumberFormat="1" applyFont="1" applyBorder="1" applyAlignment="1"/>
    <xf numFmtId="4" fontId="11" fillId="0" borderId="13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68" fontId="6" fillId="0" borderId="0" xfId="0" applyNumberFormat="1" applyFont="1"/>
    <xf numFmtId="49" fontId="6" fillId="0" borderId="0" xfId="0" applyNumberFormat="1" applyFont="1"/>
    <xf numFmtId="49" fontId="0" fillId="0" borderId="0" xfId="0" applyNumberFormat="1"/>
    <xf numFmtId="49" fontId="6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8" fontId="6" fillId="0" borderId="0" xfId="0" applyNumberFormat="1" applyFont="1"/>
    <xf numFmtId="8" fontId="0" fillId="0" borderId="0" xfId="0" applyNumberFormat="1"/>
    <xf numFmtId="49" fontId="5" fillId="0" borderId="0" xfId="0" applyNumberFormat="1" applyFont="1"/>
    <xf numFmtId="49" fontId="6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168" fontId="6" fillId="0" borderId="0" xfId="0" applyNumberFormat="1" applyFont="1" applyAlignment="1">
      <alignment horizontal="center"/>
    </xf>
    <xf numFmtId="168" fontId="9" fillId="0" borderId="0" xfId="0" applyNumberFormat="1" applyFont="1" applyAlignment="1">
      <alignment horizontal="center"/>
    </xf>
    <xf numFmtId="8" fontId="6" fillId="0" borderId="0" xfId="0" applyNumberFormat="1" applyFont="1" applyAlignment="1">
      <alignment horizontal="center"/>
    </xf>
    <xf numFmtId="8" fontId="9" fillId="0" borderId="0" xfId="0" applyNumberFormat="1" applyFont="1" applyAlignment="1">
      <alignment horizontal="center"/>
    </xf>
    <xf numFmtId="0" fontId="10" fillId="0" borderId="0" xfId="0" applyFont="1" applyFill="1" applyBorder="1" applyAlignment="1">
      <alignment vertical="center"/>
    </xf>
    <xf numFmtId="167" fontId="10" fillId="0" borderId="15" xfId="0" applyNumberFormat="1" applyFont="1" applyFill="1" applyBorder="1" applyAlignment="1">
      <alignment horizontal="right" vertical="center"/>
    </xf>
    <xf numFmtId="4" fontId="10" fillId="0" borderId="10" xfId="0" applyNumberFormat="1" applyFont="1" applyFill="1" applyBorder="1" applyAlignment="1">
      <alignment horizontal="center" vertical="center"/>
    </xf>
    <xf numFmtId="167" fontId="10" fillId="0" borderId="16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vertical="center"/>
    </xf>
    <xf numFmtId="14" fontId="11" fillId="0" borderId="17" xfId="0" applyNumberFormat="1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vertical="center"/>
    </xf>
    <xf numFmtId="4" fontId="11" fillId="0" borderId="13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14" fontId="55" fillId="0" borderId="15" xfId="0" applyNumberFormat="1" applyFont="1" applyBorder="1" applyAlignment="1">
      <alignment horizontal="right" vertical="center"/>
    </xf>
    <xf numFmtId="0" fontId="55" fillId="0" borderId="10" xfId="0" applyFont="1" applyBorder="1" applyAlignment="1">
      <alignment vertical="center"/>
    </xf>
    <xf numFmtId="0" fontId="56" fillId="4" borderId="10" xfId="0" applyFont="1" applyFill="1" applyBorder="1" applyAlignment="1">
      <alignment horizontal="center" vertical="center"/>
    </xf>
    <xf numFmtId="4" fontId="55" fillId="0" borderId="10" xfId="0" applyNumberFormat="1" applyFont="1" applyBorder="1" applyAlignment="1">
      <alignment vertical="center"/>
    </xf>
    <xf numFmtId="4" fontId="55" fillId="0" borderId="10" xfId="0" applyNumberFormat="1" applyFont="1" applyBorder="1" applyAlignment="1">
      <alignment horizontal="right" vertical="center"/>
    </xf>
    <xf numFmtId="0" fontId="56" fillId="0" borderId="10" xfId="0" applyFont="1" applyBorder="1" applyAlignment="1">
      <alignment horizontal="center" vertical="center"/>
    </xf>
    <xf numFmtId="49" fontId="55" fillId="0" borderId="11" xfId="0" applyNumberFormat="1" applyFont="1" applyBorder="1" applyAlignment="1">
      <alignment horizontal="center" vertical="center"/>
    </xf>
    <xf numFmtId="14" fontId="57" fillId="0" borderId="16" xfId="0" applyNumberFormat="1" applyFont="1" applyBorder="1" applyAlignment="1">
      <alignment horizontal="right" vertical="center"/>
    </xf>
    <xf numFmtId="0" fontId="57" fillId="0" borderId="0" xfId="0" applyFont="1" applyBorder="1" applyAlignment="1">
      <alignment vertical="center"/>
    </xf>
    <xf numFmtId="0" fontId="57" fillId="0" borderId="0" xfId="0" applyFont="1" applyFill="1" applyBorder="1" applyAlignment="1">
      <alignment horizontal="left" vertical="center"/>
    </xf>
    <xf numFmtId="4" fontId="57" fillId="0" borderId="0" xfId="0" applyNumberFormat="1" applyFont="1" applyBorder="1" applyAlignment="1">
      <alignment vertical="center"/>
    </xf>
    <xf numFmtId="4" fontId="57" fillId="0" borderId="0" xfId="0" applyNumberFormat="1" applyFont="1" applyBorder="1" applyAlignment="1">
      <alignment horizontal="right" vertical="center"/>
    </xf>
    <xf numFmtId="0" fontId="58" fillId="0" borderId="0" xfId="0" applyFont="1" applyBorder="1" applyAlignment="1">
      <alignment horizontal="center" vertical="center"/>
    </xf>
    <xf numFmtId="49" fontId="57" fillId="0" borderId="12" xfId="0" applyNumberFormat="1" applyFont="1" applyBorder="1" applyAlignment="1">
      <alignment horizontal="center" vertical="center"/>
    </xf>
    <xf numFmtId="0" fontId="57" fillId="0" borderId="0" xfId="0" applyFont="1" applyBorder="1" applyAlignment="1">
      <alignment horizontal="right" vertical="center"/>
    </xf>
    <xf numFmtId="14" fontId="55" fillId="0" borderId="17" xfId="0" applyNumberFormat="1" applyFont="1" applyBorder="1" applyAlignment="1">
      <alignment horizontal="right" vertical="center"/>
    </xf>
    <xf numFmtId="0" fontId="55" fillId="0" borderId="13" xfId="0" applyFont="1" applyBorder="1" applyAlignment="1">
      <alignment vertical="center"/>
    </xf>
    <xf numFmtId="0" fontId="56" fillId="0" borderId="13" xfId="0" applyFont="1" applyFill="1" applyBorder="1" applyAlignment="1">
      <alignment horizontal="center" vertical="center"/>
    </xf>
    <xf numFmtId="4" fontId="55" fillId="0" borderId="13" xfId="0" applyNumberFormat="1" applyFont="1" applyBorder="1" applyAlignment="1">
      <alignment vertical="center"/>
    </xf>
    <xf numFmtId="4" fontId="55" fillId="0" borderId="13" xfId="0" applyNumberFormat="1" applyFont="1" applyBorder="1" applyAlignment="1">
      <alignment horizontal="right" vertical="center"/>
    </xf>
    <xf numFmtId="0" fontId="56" fillId="0" borderId="13" xfId="0" applyFont="1" applyBorder="1" applyAlignment="1">
      <alignment horizontal="center" vertical="center"/>
    </xf>
    <xf numFmtId="49" fontId="55" fillId="0" borderId="14" xfId="0" applyNumberFormat="1" applyFont="1" applyBorder="1" applyAlignment="1">
      <alignment horizontal="center" vertical="center"/>
    </xf>
    <xf numFmtId="0" fontId="59" fillId="8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8" fontId="0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/>
    <xf numFmtId="8" fontId="0" fillId="0" borderId="0" xfId="0" applyNumberFormat="1" applyFont="1" applyFill="1"/>
    <xf numFmtId="14" fontId="11" fillId="0" borderId="0" xfId="0" applyNumberFormat="1" applyFont="1" applyFill="1" applyBorder="1" applyAlignment="1">
      <alignment horizontal="right"/>
    </xf>
    <xf numFmtId="8" fontId="5" fillId="0" borderId="0" xfId="0" applyNumberFormat="1" applyFont="1" applyFill="1" applyBorder="1" applyAlignment="1">
      <alignment horizontal="right"/>
    </xf>
    <xf numFmtId="14" fontId="11" fillId="0" borderId="0" xfId="0" applyNumberFormat="1" applyFont="1" applyFill="1" applyBorder="1" applyAlignment="1">
      <alignment horizontal="right" vertical="center"/>
    </xf>
    <xf numFmtId="14" fontId="51" fillId="0" borderId="0" xfId="0" applyNumberFormat="1" applyFont="1" applyFill="1" applyBorder="1" applyAlignment="1">
      <alignment horizontal="right" vertical="center"/>
    </xf>
    <xf numFmtId="8" fontId="0" fillId="0" borderId="0" xfId="0" applyNumberFormat="1" applyFont="1" applyFill="1" applyAlignment="1">
      <alignment horizontal="right"/>
    </xf>
    <xf numFmtId="8" fontId="0" fillId="0" borderId="0" xfId="0" applyNumberFormat="1" applyFont="1" applyFill="1" applyBorder="1"/>
    <xf numFmtId="0" fontId="7" fillId="0" borderId="0" xfId="0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14" fontId="51" fillId="0" borderId="15" xfId="0" applyNumberFormat="1" applyFont="1" applyFill="1" applyBorder="1" applyAlignment="1">
      <alignment horizontal="right"/>
    </xf>
    <xf numFmtId="0" fontId="11" fillId="0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8" fontId="0" fillId="0" borderId="10" xfId="0" applyNumberFormat="1" applyFont="1" applyFill="1" applyBorder="1" applyAlignment="1">
      <alignment horizontal="right"/>
    </xf>
    <xf numFmtId="14" fontId="11" fillId="0" borderId="16" xfId="0" applyNumberFormat="1" applyFont="1" applyFill="1" applyBorder="1" applyAlignment="1">
      <alignment horizontal="right"/>
    </xf>
    <xf numFmtId="0" fontId="11" fillId="0" borderId="0" xfId="0" applyFont="1" applyFill="1" applyBorder="1" applyAlignment="1"/>
    <xf numFmtId="14" fontId="51" fillId="0" borderId="17" xfId="0" applyNumberFormat="1" applyFont="1" applyFill="1" applyBorder="1" applyAlignment="1">
      <alignment horizontal="right"/>
    </xf>
    <xf numFmtId="0" fontId="11" fillId="0" borderId="13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8" fontId="0" fillId="0" borderId="13" xfId="0" applyNumberFormat="1" applyFont="1" applyFill="1" applyBorder="1" applyAlignment="1">
      <alignment horizontal="right"/>
    </xf>
    <xf numFmtId="0" fontId="50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167" fontId="10" fillId="0" borderId="15" xfId="0" applyNumberFormat="1" applyFont="1" applyBorder="1" applyAlignment="1">
      <alignment horizontal="right"/>
    </xf>
    <xf numFmtId="0" fontId="16" fillId="0" borderId="10" xfId="0" applyFont="1" applyBorder="1"/>
    <xf numFmtId="0" fontId="1" fillId="0" borderId="10" xfId="0" applyFont="1" applyBorder="1" applyAlignment="1">
      <alignment horizontal="center"/>
    </xf>
    <xf numFmtId="4" fontId="7" fillId="0" borderId="10" xfId="0" applyNumberFormat="1" applyFont="1" applyBorder="1"/>
    <xf numFmtId="38" fontId="23" fillId="0" borderId="10" xfId="0" applyNumberFormat="1" applyFont="1" applyBorder="1" applyAlignment="1">
      <alignment horizontal="center"/>
    </xf>
    <xf numFmtId="167" fontId="10" fillId="0" borderId="17" xfId="0" applyNumberFormat="1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38" fontId="23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7" fontId="11" fillId="0" borderId="16" xfId="0" applyNumberFormat="1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4" fontId="7" fillId="0" borderId="0" xfId="0" applyNumberFormat="1" applyFont="1" applyBorder="1" applyAlignment="1">
      <alignment horizontal="right"/>
    </xf>
    <xf numFmtId="169" fontId="11" fillId="0" borderId="0" xfId="0" applyNumberFormat="1" applyFont="1" applyAlignment="1">
      <alignment horizontal="center" vertical="center"/>
    </xf>
    <xf numFmtId="169" fontId="11" fillId="0" borderId="14" xfId="0" applyNumberFormat="1" applyFont="1" applyBorder="1" applyAlignment="1">
      <alignment horizontal="center" vertical="center"/>
    </xf>
    <xf numFmtId="14" fontId="61" fillId="0" borderId="15" xfId="0" applyNumberFormat="1" applyFont="1" applyBorder="1" applyAlignment="1">
      <alignment horizontal="right" vertical="center"/>
    </xf>
    <xf numFmtId="0" fontId="61" fillId="0" borderId="10" xfId="0" applyFont="1" applyBorder="1" applyAlignment="1">
      <alignment vertical="center"/>
    </xf>
    <xf numFmtId="0" fontId="62" fillId="4" borderId="10" xfId="0" applyFont="1" applyFill="1" applyBorder="1" applyAlignment="1">
      <alignment horizontal="center" vertical="center"/>
    </xf>
    <xf numFmtId="4" fontId="61" fillId="0" borderId="10" xfId="0" applyNumberFormat="1" applyFont="1" applyBorder="1" applyAlignment="1">
      <alignment vertical="center"/>
    </xf>
    <xf numFmtId="4" fontId="61" fillId="0" borderId="10" xfId="0" applyNumberFormat="1" applyFont="1" applyBorder="1" applyAlignment="1">
      <alignment horizontal="right" vertical="center"/>
    </xf>
    <xf numFmtId="0" fontId="63" fillId="0" borderId="10" xfId="0" applyFont="1" applyBorder="1" applyAlignment="1">
      <alignment horizontal="center" vertical="center"/>
    </xf>
    <xf numFmtId="49" fontId="61" fillId="0" borderId="11" xfId="0" applyNumberFormat="1" applyFont="1" applyBorder="1" applyAlignment="1">
      <alignment horizontal="center" vertical="center"/>
    </xf>
    <xf numFmtId="14" fontId="61" fillId="0" borderId="16" xfId="0" applyNumberFormat="1" applyFont="1" applyBorder="1" applyAlignment="1">
      <alignment horizontal="right" vertical="center"/>
    </xf>
    <xf numFmtId="0" fontId="61" fillId="0" borderId="0" xfId="0" applyFont="1" applyBorder="1" applyAlignment="1">
      <alignment vertical="center"/>
    </xf>
    <xf numFmtId="0" fontId="61" fillId="0" borderId="0" xfId="0" applyFont="1" applyFill="1" applyBorder="1" applyAlignment="1">
      <alignment horizontal="left" vertical="center"/>
    </xf>
    <xf numFmtId="4" fontId="61" fillId="0" borderId="0" xfId="0" applyNumberFormat="1" applyFont="1" applyBorder="1" applyAlignment="1">
      <alignment vertical="center"/>
    </xf>
    <xf numFmtId="4" fontId="61" fillId="0" borderId="0" xfId="0" applyNumberFormat="1" applyFont="1" applyBorder="1" applyAlignment="1">
      <alignment horizontal="right" vertical="center"/>
    </xf>
    <xf numFmtId="0" fontId="64" fillId="0" borderId="0" xfId="0" applyFont="1" applyBorder="1" applyAlignment="1">
      <alignment horizontal="center" vertical="center"/>
    </xf>
    <xf numFmtId="49" fontId="61" fillId="0" borderId="12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right" vertical="center"/>
    </xf>
    <xf numFmtId="14" fontId="61" fillId="0" borderId="17" xfId="0" applyNumberFormat="1" applyFont="1" applyBorder="1" applyAlignment="1">
      <alignment horizontal="right" vertical="center"/>
    </xf>
    <xf numFmtId="0" fontId="61" fillId="0" borderId="13" xfId="0" applyFont="1" applyBorder="1" applyAlignment="1">
      <alignment vertical="center"/>
    </xf>
    <xf numFmtId="0" fontId="62" fillId="0" borderId="13" xfId="0" applyFont="1" applyFill="1" applyBorder="1" applyAlignment="1">
      <alignment horizontal="center" vertical="center"/>
    </xf>
    <xf numFmtId="4" fontId="61" fillId="0" borderId="13" xfId="0" applyNumberFormat="1" applyFont="1" applyBorder="1" applyAlignment="1">
      <alignment vertical="center"/>
    </xf>
    <xf numFmtId="4" fontId="61" fillId="0" borderId="13" xfId="0" applyNumberFormat="1" applyFont="1" applyBorder="1" applyAlignment="1">
      <alignment horizontal="right" vertical="center"/>
    </xf>
    <xf numFmtId="0" fontId="63" fillId="0" borderId="13" xfId="0" applyFont="1" applyBorder="1" applyAlignment="1">
      <alignment horizontal="center" vertical="center"/>
    </xf>
    <xf numFmtId="49" fontId="61" fillId="0" borderId="14" xfId="0" applyNumberFormat="1" applyFont="1" applyBorder="1" applyAlignment="1">
      <alignment horizontal="center" vertical="center"/>
    </xf>
    <xf numFmtId="4" fontId="61" fillId="0" borderId="0" xfId="0" applyNumberFormat="1" applyFont="1" applyFill="1" applyBorder="1" applyAlignment="1">
      <alignment vertical="center"/>
    </xf>
    <xf numFmtId="0" fontId="61" fillId="0" borderId="0" xfId="0" applyFont="1" applyFill="1" applyBorder="1" applyAlignment="1">
      <alignment horizontal="right" vertical="center"/>
    </xf>
    <xf numFmtId="4" fontId="61" fillId="0" borderId="13" xfId="0" applyNumberFormat="1" applyFont="1" applyFill="1" applyBorder="1" applyAlignment="1">
      <alignment vertical="center"/>
    </xf>
    <xf numFmtId="0" fontId="1" fillId="6" borderId="10" xfId="0" applyFont="1" applyFill="1" applyBorder="1" applyAlignment="1">
      <alignment horizontal="center" vertical="center"/>
    </xf>
    <xf numFmtId="14" fontId="51" fillId="0" borderId="15" xfId="0" applyNumberFormat="1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center" vertical="center"/>
    </xf>
    <xf numFmtId="4" fontId="51" fillId="0" borderId="1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/>
    </xf>
    <xf numFmtId="14" fontId="11" fillId="0" borderId="16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68" fontId="66" fillId="0" borderId="15" xfId="0" applyNumberFormat="1" applyFont="1" applyBorder="1" applyAlignment="1">
      <alignment horizontal="right" vertical="center"/>
    </xf>
    <xf numFmtId="0" fontId="66" fillId="0" borderId="10" xfId="0" applyFont="1" applyBorder="1" applyAlignment="1">
      <alignment vertical="center"/>
    </xf>
    <xf numFmtId="8" fontId="66" fillId="0" borderId="10" xfId="0" applyNumberFormat="1" applyFont="1" applyBorder="1" applyAlignment="1">
      <alignment vertical="center"/>
    </xf>
    <xf numFmtId="8" fontId="66" fillId="0" borderId="10" xfId="0" applyNumberFormat="1" applyFont="1" applyBorder="1" applyAlignment="1">
      <alignment horizontal="right" vertical="center"/>
    </xf>
    <xf numFmtId="0" fontId="67" fillId="0" borderId="10" xfId="0" applyFont="1" applyBorder="1" applyAlignment="1">
      <alignment horizontal="center" vertical="center"/>
    </xf>
    <xf numFmtId="49" fontId="66" fillId="0" borderId="11" xfId="0" applyNumberFormat="1" applyFont="1" applyBorder="1" applyAlignment="1">
      <alignment horizontal="center" vertical="center"/>
    </xf>
    <xf numFmtId="168" fontId="66" fillId="0" borderId="16" xfId="0" applyNumberFormat="1" applyFont="1" applyBorder="1"/>
    <xf numFmtId="0" fontId="66" fillId="0" borderId="0" xfId="0" applyFont="1" applyFill="1" applyBorder="1" applyAlignment="1">
      <alignment horizontal="left"/>
    </xf>
    <xf numFmtId="4" fontId="66" fillId="0" borderId="0" xfId="0" applyNumberFormat="1" applyFont="1" applyFill="1" applyBorder="1" applyAlignment="1"/>
    <xf numFmtId="4" fontId="66" fillId="0" borderId="0" xfId="0" applyNumberFormat="1" applyFont="1" applyBorder="1" applyAlignment="1">
      <alignment horizontal="right"/>
    </xf>
    <xf numFmtId="49" fontId="66" fillId="0" borderId="12" xfId="0" applyNumberFormat="1" applyFont="1" applyBorder="1" applyAlignment="1">
      <alignment horizontal="center" vertical="center"/>
    </xf>
    <xf numFmtId="168" fontId="66" fillId="0" borderId="16" xfId="0" applyNumberFormat="1" applyFont="1" applyBorder="1" applyAlignment="1">
      <alignment horizontal="right" vertical="center"/>
    </xf>
    <xf numFmtId="0" fontId="66" fillId="0" borderId="0" xfId="0" applyFont="1" applyFill="1" applyBorder="1" applyAlignment="1">
      <alignment horizontal="right"/>
    </xf>
    <xf numFmtId="4" fontId="68" fillId="0" borderId="0" xfId="0" applyNumberFormat="1" applyFont="1" applyFill="1" applyBorder="1" applyAlignment="1"/>
    <xf numFmtId="168" fontId="66" fillId="0" borderId="17" xfId="0" applyNumberFormat="1" applyFont="1" applyBorder="1" applyAlignment="1">
      <alignment horizontal="right" vertical="center"/>
    </xf>
    <xf numFmtId="0" fontId="66" fillId="0" borderId="13" xfId="0" applyFont="1" applyFill="1" applyBorder="1" applyAlignment="1">
      <alignment horizontal="center"/>
    </xf>
    <xf numFmtId="0" fontId="67" fillId="0" borderId="13" xfId="0" applyFont="1" applyFill="1" applyBorder="1" applyAlignment="1">
      <alignment horizontal="center"/>
    </xf>
    <xf numFmtId="4" fontId="66" fillId="0" borderId="13" xfId="0" applyNumberFormat="1" applyFont="1" applyFill="1" applyBorder="1" applyAlignment="1"/>
    <xf numFmtId="4" fontId="66" fillId="0" borderId="13" xfId="0" applyNumberFormat="1" applyFont="1" applyBorder="1" applyAlignment="1">
      <alignment horizontal="right"/>
    </xf>
    <xf numFmtId="0" fontId="67" fillId="0" borderId="13" xfId="0" applyFont="1" applyBorder="1" applyAlignment="1">
      <alignment horizontal="center" vertical="center"/>
    </xf>
    <xf numFmtId="49" fontId="66" fillId="0" borderId="14" xfId="0" applyNumberFormat="1" applyFont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168" fontId="11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168" fontId="57" fillId="0" borderId="5" xfId="0" applyNumberFormat="1" applyFont="1" applyFill="1" applyBorder="1" applyAlignment="1">
      <alignment horizontal="right" vertical="center"/>
    </xf>
    <xf numFmtId="0" fontId="57" fillId="0" borderId="0" xfId="0" applyFont="1" applyFill="1" applyBorder="1" applyAlignment="1">
      <alignment vertical="center"/>
    </xf>
    <xf numFmtId="4" fontId="57" fillId="0" borderId="0" xfId="0" applyNumberFormat="1" applyFont="1" applyFill="1" applyBorder="1" applyAlignment="1">
      <alignment vertical="center"/>
    </xf>
    <xf numFmtId="4" fontId="57" fillId="0" borderId="0" xfId="0" applyNumberFormat="1" applyFont="1" applyFill="1" applyBorder="1" applyAlignment="1">
      <alignment horizontal="right" vertical="center"/>
    </xf>
    <xf numFmtId="0" fontId="69" fillId="0" borderId="0" xfId="0" applyFont="1" applyBorder="1" applyAlignment="1">
      <alignment horizontal="center" vertical="center"/>
    </xf>
    <xf numFmtId="0" fontId="57" fillId="0" borderId="0" xfId="0" applyFont="1" applyFill="1" applyBorder="1" applyAlignment="1">
      <alignment horizontal="right" vertical="center"/>
    </xf>
    <xf numFmtId="168" fontId="57" fillId="0" borderId="7" xfId="0" applyNumberFormat="1" applyFont="1" applyFill="1" applyBorder="1" applyAlignment="1">
      <alignment horizontal="right" vertical="center"/>
    </xf>
    <xf numFmtId="0" fontId="57" fillId="0" borderId="8" xfId="0" applyFont="1" applyFill="1" applyBorder="1" applyAlignment="1">
      <alignment vertical="center"/>
    </xf>
    <xf numFmtId="0" fontId="56" fillId="0" borderId="8" xfId="0" applyFont="1" applyFill="1" applyBorder="1" applyAlignment="1">
      <alignment horizontal="center" vertical="center"/>
    </xf>
    <xf numFmtId="4" fontId="57" fillId="0" borderId="8" xfId="0" applyNumberFormat="1" applyFont="1" applyFill="1" applyBorder="1" applyAlignment="1">
      <alignment vertical="center"/>
    </xf>
    <xf numFmtId="4" fontId="57" fillId="0" borderId="8" xfId="0" applyNumberFormat="1" applyFont="1" applyFill="1" applyBorder="1" applyAlignment="1">
      <alignment horizontal="right" vertical="center"/>
    </xf>
    <xf numFmtId="0" fontId="58" fillId="0" borderId="8" xfId="0" applyFont="1" applyBorder="1" applyAlignment="1">
      <alignment horizontal="center" vertical="center"/>
    </xf>
    <xf numFmtId="8" fontId="0" fillId="6" borderId="0" xfId="0" applyNumberFormat="1" applyFont="1" applyFill="1" applyBorder="1" applyAlignment="1">
      <alignment horizontal="right"/>
    </xf>
    <xf numFmtId="8" fontId="0" fillId="9" borderId="0" xfId="0" applyNumberFormat="1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0" fillId="0" borderId="0" xfId="0" applyBorder="1"/>
    <xf numFmtId="168" fontId="51" fillId="0" borderId="15" xfId="0" applyNumberFormat="1" applyFont="1" applyFill="1" applyBorder="1" applyAlignment="1">
      <alignment horizontal="right" vertical="center"/>
    </xf>
    <xf numFmtId="168" fontId="11" fillId="0" borderId="16" xfId="0" applyNumberFormat="1" applyFont="1" applyFill="1" applyBorder="1" applyAlignment="1">
      <alignment horizontal="right" vertical="center"/>
    </xf>
    <xf numFmtId="168" fontId="0" fillId="0" borderId="16" xfId="0" applyNumberFormat="1" applyBorder="1"/>
    <xf numFmtId="168" fontId="0" fillId="0" borderId="17" xfId="0" applyNumberFormat="1" applyBorder="1"/>
    <xf numFmtId="0" fontId="0" fillId="0" borderId="13" xfId="0" applyBorder="1"/>
    <xf numFmtId="4" fontId="0" fillId="0" borderId="0" xfId="0" applyNumberFormat="1" applyBorder="1"/>
    <xf numFmtId="0" fontId="70" fillId="0" borderId="13" xfId="0" applyFont="1" applyFill="1" applyBorder="1" applyAlignment="1">
      <alignment horizontal="center" vertical="center"/>
    </xf>
    <xf numFmtId="168" fontId="11" fillId="0" borderId="17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" fontId="51" fillId="0" borderId="0" xfId="0" applyNumberFormat="1" applyFont="1" applyFill="1" applyBorder="1" applyAlignment="1">
      <alignment vertical="center"/>
    </xf>
    <xf numFmtId="0" fontId="1" fillId="6" borderId="18" xfId="0" applyFont="1" applyFill="1" applyBorder="1" applyAlignment="1">
      <alignment horizontal="center" vertical="center"/>
    </xf>
    <xf numFmtId="168" fontId="0" fillId="0" borderId="0" xfId="0" applyNumberFormat="1" applyFill="1"/>
    <xf numFmtId="0" fontId="1" fillId="3" borderId="10" xfId="0" applyFont="1" applyFill="1" applyBorder="1" applyAlignment="1">
      <alignment horizontal="center" vertical="center"/>
    </xf>
    <xf numFmtId="4" fontId="61" fillId="0" borderId="0" xfId="0" applyNumberFormat="1" applyFont="1" applyFill="1" applyBorder="1" applyAlignment="1">
      <alignment horizontal="right" vertical="center"/>
    </xf>
    <xf numFmtId="0" fontId="64" fillId="0" borderId="0" xfId="0" applyFont="1" applyFill="1" applyBorder="1" applyAlignment="1">
      <alignment horizontal="center" vertical="center"/>
    </xf>
    <xf numFmtId="14" fontId="61" fillId="0" borderId="16" xfId="0" applyNumberFormat="1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168" fontId="11" fillId="0" borderId="15" xfId="0" applyNumberFormat="1" applyFont="1" applyFill="1" applyBorder="1" applyAlignment="1">
      <alignment horizontal="right"/>
    </xf>
    <xf numFmtId="4" fontId="11" fillId="0" borderId="10" xfId="0" applyNumberFormat="1" applyFont="1" applyFill="1" applyBorder="1" applyAlignment="1"/>
    <xf numFmtId="0" fontId="50" fillId="0" borderId="10" xfId="0" applyFont="1" applyBorder="1" applyAlignment="1">
      <alignment horizontal="center" vertical="center"/>
    </xf>
    <xf numFmtId="168" fontId="11" fillId="0" borderId="16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4" fontId="11" fillId="0" borderId="0" xfId="0" applyNumberFormat="1" applyFont="1" applyFill="1" applyBorder="1" applyAlignment="1"/>
    <xf numFmtId="168" fontId="11" fillId="0" borderId="17" xfId="0" applyNumberFormat="1" applyFont="1" applyFill="1" applyBorder="1" applyAlignment="1">
      <alignment horizontal="right"/>
    </xf>
    <xf numFmtId="0" fontId="1" fillId="0" borderId="13" xfId="0" applyFont="1" applyFill="1" applyBorder="1" applyAlignment="1">
      <alignment horizontal="center"/>
    </xf>
    <xf numFmtId="4" fontId="11" fillId="0" borderId="13" xfId="0" applyNumberFormat="1" applyFont="1" applyFill="1" applyBorder="1" applyAlignment="1"/>
    <xf numFmtId="0" fontId="11" fillId="0" borderId="10" xfId="0" applyFont="1" applyFill="1" applyBorder="1"/>
    <xf numFmtId="168" fontId="51" fillId="0" borderId="15" xfId="0" applyNumberFormat="1" applyFont="1" applyFill="1" applyBorder="1" applyAlignment="1">
      <alignment horizontal="right"/>
    </xf>
    <xf numFmtId="38" fontId="7" fillId="0" borderId="10" xfId="0" applyNumberFormat="1" applyFont="1" applyBorder="1" applyAlignment="1">
      <alignment horizontal="center"/>
    </xf>
    <xf numFmtId="0" fontId="11" fillId="0" borderId="13" xfId="0" applyFont="1" applyFill="1" applyBorder="1"/>
    <xf numFmtId="38" fontId="7" fillId="0" borderId="13" xfId="0" applyNumberFormat="1" applyFont="1" applyFill="1" applyBorder="1" applyAlignment="1">
      <alignment horizontal="center"/>
    </xf>
    <xf numFmtId="168" fontId="1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38" fontId="7" fillId="0" borderId="10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8" fontId="11" fillId="0" borderId="0" xfId="0" applyNumberFormat="1" applyFont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" fontId="5" fillId="0" borderId="10" xfId="0" applyNumberFormat="1" applyFont="1" applyFill="1" applyBorder="1"/>
    <xf numFmtId="38" fontId="10" fillId="0" borderId="10" xfId="0" applyNumberFormat="1" applyFont="1" applyFill="1" applyBorder="1" applyAlignment="1">
      <alignment horizontal="center"/>
    </xf>
    <xf numFmtId="0" fontId="10" fillId="0" borderId="0" xfId="0" applyFont="1" applyFill="1" applyBorder="1"/>
    <xf numFmtId="4" fontId="10" fillId="0" borderId="0" xfId="0" applyNumberFormat="1" applyFont="1" applyFill="1" applyBorder="1"/>
    <xf numFmtId="0" fontId="10" fillId="0" borderId="0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center"/>
    </xf>
    <xf numFmtId="4" fontId="10" fillId="0" borderId="13" xfId="0" applyNumberFormat="1" applyFont="1" applyFill="1" applyBorder="1"/>
    <xf numFmtId="38" fontId="10" fillId="0" borderId="13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7" fontId="10" fillId="0" borderId="15" xfId="0" applyNumberFormat="1" applyFont="1" applyFill="1" applyBorder="1" applyAlignment="1">
      <alignment horizontal="right"/>
    </xf>
    <xf numFmtId="0" fontId="5" fillId="0" borderId="10" xfId="0" applyFont="1" applyFill="1" applyBorder="1"/>
    <xf numFmtId="167" fontId="10" fillId="0" borderId="16" xfId="0" applyNumberFormat="1" applyFont="1" applyFill="1" applyBorder="1" applyAlignment="1">
      <alignment horizontal="right"/>
    </xf>
    <xf numFmtId="167" fontId="10" fillId="0" borderId="17" xfId="0" applyNumberFormat="1" applyFont="1" applyFill="1" applyBorder="1" applyAlignment="1">
      <alignment horizontal="right"/>
    </xf>
    <xf numFmtId="0" fontId="10" fillId="0" borderId="13" xfId="0" applyFont="1" applyFill="1" applyBorder="1"/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8" fontId="8" fillId="0" borderId="0" xfId="0" applyNumberFormat="1" applyFont="1" applyAlignment="1">
      <alignment horizontal="center" vertical="center"/>
    </xf>
    <xf numFmtId="8" fontId="51" fillId="0" borderId="0" xfId="0" applyNumberFormat="1" applyFont="1" applyAlignment="1">
      <alignment horizontal="center" vertical="center"/>
    </xf>
    <xf numFmtId="8" fontId="11" fillId="0" borderId="11" xfId="0" applyNumberFormat="1" applyFont="1" applyBorder="1" applyAlignment="1">
      <alignment horizontal="center" vertical="center"/>
    </xf>
    <xf numFmtId="8" fontId="11" fillId="0" borderId="12" xfId="0" applyNumberFormat="1" applyFont="1" applyBorder="1" applyAlignment="1">
      <alignment horizontal="center" vertical="center"/>
    </xf>
    <xf numFmtId="8" fontId="11" fillId="0" borderId="14" xfId="0" applyNumberFormat="1" applyFont="1" applyFill="1" applyBorder="1" applyAlignment="1">
      <alignment horizontal="center" vertical="center"/>
    </xf>
    <xf numFmtId="8" fontId="11" fillId="0" borderId="0" xfId="0" applyNumberFormat="1" applyFont="1" applyFill="1" applyAlignment="1">
      <alignment horizontal="center" vertical="center"/>
    </xf>
    <xf numFmtId="8" fontId="11" fillId="0" borderId="11" xfId="0" applyNumberFormat="1" applyFont="1" applyFill="1" applyBorder="1" applyAlignment="1">
      <alignment horizontal="center" vertical="center"/>
    </xf>
    <xf numFmtId="8" fontId="11" fillId="0" borderId="14" xfId="0" applyNumberFormat="1" applyFont="1" applyBorder="1" applyAlignment="1">
      <alignment horizontal="center" vertical="center"/>
    </xf>
    <xf numFmtId="8" fontId="11" fillId="0" borderId="0" xfId="0" applyNumberFormat="1" applyFont="1" applyBorder="1" applyAlignment="1">
      <alignment horizontal="center" vertical="center"/>
    </xf>
    <xf numFmtId="8" fontId="11" fillId="0" borderId="4" xfId="0" applyNumberFormat="1" applyFont="1" applyBorder="1" applyAlignment="1">
      <alignment horizontal="center" vertical="center"/>
    </xf>
    <xf numFmtId="8" fontId="11" fillId="0" borderId="9" xfId="0" applyNumberFormat="1" applyFont="1" applyBorder="1" applyAlignment="1">
      <alignment horizontal="center" vertical="center"/>
    </xf>
    <xf numFmtId="8" fontId="51" fillId="0" borderId="4" xfId="0" applyNumberFormat="1" applyFont="1" applyBorder="1" applyAlignment="1">
      <alignment horizontal="center" vertical="center"/>
    </xf>
    <xf numFmtId="8" fontId="0" fillId="0" borderId="6" xfId="0" applyNumberFormat="1" applyBorder="1"/>
    <xf numFmtId="8" fontId="0" fillId="0" borderId="9" xfId="0" applyNumberFormat="1" applyBorder="1"/>
    <xf numFmtId="8" fontId="11" fillId="0" borderId="4" xfId="0" applyNumberFormat="1" applyFont="1" applyFill="1" applyBorder="1" applyAlignment="1">
      <alignment horizontal="center" vertical="center"/>
    </xf>
    <xf numFmtId="8" fontId="7" fillId="7" borderId="6" xfId="0" applyNumberFormat="1" applyFont="1" applyFill="1" applyBorder="1" applyAlignment="1">
      <alignment horizontal="center" vertical="center"/>
    </xf>
    <xf numFmtId="8" fontId="7" fillId="7" borderId="9" xfId="0" applyNumberFormat="1" applyFont="1" applyFill="1" applyBorder="1" applyAlignment="1">
      <alignment horizontal="center" vertical="center"/>
    </xf>
    <xf numFmtId="8" fontId="57" fillId="0" borderId="6" xfId="0" applyNumberFormat="1" applyFont="1" applyBorder="1" applyAlignment="1">
      <alignment horizontal="center" vertical="center"/>
    </xf>
    <xf numFmtId="8" fontId="57" fillId="0" borderId="9" xfId="0" applyNumberFormat="1" applyFont="1" applyBorder="1" applyAlignment="1">
      <alignment horizontal="center" vertical="center"/>
    </xf>
    <xf numFmtId="8" fontId="0" fillId="0" borderId="12" xfId="0" applyNumberFormat="1" applyBorder="1"/>
    <xf numFmtId="8" fontId="0" fillId="0" borderId="14" xfId="0" applyNumberFormat="1" applyBorder="1"/>
    <xf numFmtId="8" fontId="61" fillId="0" borderId="12" xfId="0" applyNumberFormat="1" applyFont="1" applyFill="1" applyBorder="1" applyAlignment="1">
      <alignment horizontal="center" vertical="center"/>
    </xf>
    <xf numFmtId="8" fontId="0" fillId="0" borderId="0" xfId="0" applyNumberFormat="1" applyFill="1"/>
    <xf numFmtId="44" fontId="11" fillId="10" borderId="0" xfId="2" applyFont="1" applyFill="1"/>
    <xf numFmtId="4" fontId="11" fillId="10" borderId="0" xfId="0" applyNumberFormat="1" applyFont="1" applyFill="1" applyBorder="1" applyAlignment="1"/>
    <xf numFmtId="44" fontId="11" fillId="3" borderId="0" xfId="2" applyFont="1" applyFill="1"/>
    <xf numFmtId="4" fontId="11" fillId="3" borderId="0" xfId="0" applyNumberFormat="1" applyFont="1" applyFill="1" applyBorder="1" applyAlignment="1"/>
    <xf numFmtId="4" fontId="11" fillId="5" borderId="0" xfId="0" applyNumberFormat="1" applyFont="1" applyFill="1" applyBorder="1" applyAlignment="1"/>
    <xf numFmtId="44" fontId="11" fillId="5" borderId="0" xfId="2" applyFont="1" applyFill="1"/>
    <xf numFmtId="49" fontId="61" fillId="0" borderId="1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61" fillId="0" borderId="10" xfId="0" applyFont="1" applyBorder="1" applyAlignment="1">
      <alignment horizontal="center" vertical="center"/>
    </xf>
    <xf numFmtId="0" fontId="62" fillId="0" borderId="10" xfId="0" applyFont="1" applyBorder="1" applyAlignment="1">
      <alignment horizontal="center" vertical="center"/>
    </xf>
    <xf numFmtId="4" fontId="71" fillId="0" borderId="10" xfId="0" applyNumberFormat="1" applyFont="1" applyBorder="1" applyAlignment="1">
      <alignment vertical="center"/>
    </xf>
    <xf numFmtId="0" fontId="61" fillId="0" borderId="0" xfId="0" applyFont="1" applyBorder="1" applyAlignment="1">
      <alignment horizontal="left" vertical="center"/>
    </xf>
    <xf numFmtId="4" fontId="71" fillId="0" borderId="0" xfId="0" applyNumberFormat="1" applyFont="1" applyBorder="1" applyAlignment="1">
      <alignment vertical="center"/>
    </xf>
    <xf numFmtId="0" fontId="62" fillId="6" borderId="10" xfId="0" applyFont="1" applyFill="1" applyBorder="1" applyAlignment="1">
      <alignment horizontal="center" vertical="center"/>
    </xf>
    <xf numFmtId="14" fontId="11" fillId="0" borderId="0" xfId="0" applyNumberFormat="1" applyFont="1" applyBorder="1" applyAlignment="1">
      <alignment horizontal="right" vertical="center"/>
    </xf>
    <xf numFmtId="14" fontId="71" fillId="0" borderId="15" xfId="0" applyNumberFormat="1" applyFont="1" applyBorder="1" applyAlignment="1">
      <alignment horizontal="right" vertical="center"/>
    </xf>
    <xf numFmtId="49" fontId="61" fillId="0" borderId="11" xfId="0" applyNumberFormat="1" applyFont="1" applyFill="1" applyBorder="1" applyAlignment="1">
      <alignment horizontal="center" vertical="center"/>
    </xf>
    <xf numFmtId="0" fontId="61" fillId="0" borderId="13" xfId="0" applyFont="1" applyFill="1" applyBorder="1" applyAlignment="1">
      <alignment horizontal="left" vertical="center"/>
    </xf>
    <xf numFmtId="49" fontId="61" fillId="0" borderId="14" xfId="0" applyNumberFormat="1" applyFont="1" applyFill="1" applyBorder="1" applyAlignment="1">
      <alignment horizontal="center" vertical="center"/>
    </xf>
    <xf numFmtId="14" fontId="61" fillId="0" borderId="0" xfId="0" applyNumberFormat="1" applyFont="1" applyAlignment="1">
      <alignment horizontal="right"/>
    </xf>
    <xf numFmtId="0" fontId="61" fillId="0" borderId="0" xfId="0" applyFont="1"/>
    <xf numFmtId="4" fontId="61" fillId="0" borderId="0" xfId="0" applyNumberFormat="1" applyFont="1" applyAlignment="1"/>
    <xf numFmtId="4" fontId="61" fillId="0" borderId="0" xfId="0" applyNumberFormat="1" applyFont="1" applyAlignment="1">
      <alignment horizontal="right"/>
    </xf>
    <xf numFmtId="0" fontId="63" fillId="0" borderId="0" xfId="0" applyFont="1" applyAlignment="1">
      <alignment horizontal="center"/>
    </xf>
    <xf numFmtId="49" fontId="61" fillId="0" borderId="0" xfId="0" applyNumberFormat="1" applyFont="1" applyAlignment="1">
      <alignment horizontal="center" vertical="center"/>
    </xf>
    <xf numFmtId="14" fontId="71" fillId="0" borderId="15" xfId="0" applyNumberFormat="1" applyFont="1" applyFill="1" applyBorder="1" applyAlignment="1">
      <alignment horizontal="right" vertical="center"/>
    </xf>
    <xf numFmtId="0" fontId="61" fillId="0" borderId="10" xfId="0" applyFont="1" applyFill="1" applyBorder="1" applyAlignment="1">
      <alignment horizontal="center" vertical="center"/>
    </xf>
    <xf numFmtId="0" fontId="62" fillId="0" borderId="10" xfId="0" applyFont="1" applyFill="1" applyBorder="1" applyAlignment="1">
      <alignment horizontal="center" vertical="center"/>
    </xf>
    <xf numFmtId="4" fontId="71" fillId="0" borderId="10" xfId="0" applyNumberFormat="1" applyFont="1" applyFill="1" applyBorder="1" applyAlignment="1">
      <alignment vertical="center"/>
    </xf>
    <xf numFmtId="4" fontId="61" fillId="0" borderId="10" xfId="0" applyNumberFormat="1" applyFont="1" applyFill="1" applyBorder="1" applyAlignment="1">
      <alignment horizontal="right" vertical="center"/>
    </xf>
    <xf numFmtId="0" fontId="63" fillId="0" borderId="10" xfId="0" applyFont="1" applyFill="1" applyBorder="1" applyAlignment="1">
      <alignment horizontal="center" vertical="center"/>
    </xf>
    <xf numFmtId="14" fontId="61" fillId="0" borderId="17" xfId="0" applyNumberFormat="1" applyFont="1" applyFill="1" applyBorder="1" applyAlignment="1">
      <alignment horizontal="right" vertical="center"/>
    </xf>
    <xf numFmtId="4" fontId="61" fillId="0" borderId="13" xfId="0" applyNumberFormat="1" applyFont="1" applyFill="1" applyBorder="1" applyAlignment="1">
      <alignment horizontal="right" vertical="center"/>
    </xf>
    <xf numFmtId="0" fontId="63" fillId="0" borderId="13" xfId="0" applyFont="1" applyFill="1" applyBorder="1" applyAlignment="1">
      <alignment horizontal="center" vertical="center"/>
    </xf>
    <xf numFmtId="14" fontId="61" fillId="0" borderId="0" xfId="0" applyNumberFormat="1" applyFont="1" applyFill="1" applyAlignment="1">
      <alignment horizontal="right"/>
    </xf>
    <xf numFmtId="0" fontId="61" fillId="0" borderId="0" xfId="0" applyFont="1" applyFill="1"/>
    <xf numFmtId="4" fontId="61" fillId="0" borderId="0" xfId="0" applyNumberFormat="1" applyFont="1" applyFill="1" applyAlignment="1"/>
    <xf numFmtId="4" fontId="61" fillId="0" borderId="0" xfId="0" applyNumberFormat="1" applyFont="1" applyFill="1" applyAlignment="1">
      <alignment horizontal="right"/>
    </xf>
    <xf numFmtId="0" fontId="63" fillId="0" borderId="0" xfId="0" applyFont="1" applyFill="1" applyAlignment="1">
      <alignment horizontal="center"/>
    </xf>
    <xf numFmtId="49" fontId="6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73" fillId="6" borderId="0" xfId="0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44" fontId="53" fillId="0" borderId="16" xfId="2" applyFont="1" applyFill="1" applyBorder="1" applyAlignment="1">
      <alignment horizontal="center"/>
    </xf>
    <xf numFmtId="44" fontId="53" fillId="0" borderId="0" xfId="2" applyFont="1" applyFill="1" applyAlignment="1">
      <alignment horizont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14" fontId="31" fillId="0" borderId="0" xfId="0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ECEF3"/>
      <color rgb="FFB7F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C9AA0-0B35-4675-BE33-E9B8F994D978}">
  <sheetPr>
    <pageSetUpPr fitToPage="1"/>
  </sheetPr>
  <dimension ref="A1:L1002"/>
  <sheetViews>
    <sheetView zoomScale="93" zoomScaleNormal="93" zoomScaleSheetLayoutView="125" workbookViewId="0">
      <selection activeCell="A2" sqref="A2:E2"/>
    </sheetView>
  </sheetViews>
  <sheetFormatPr defaultColWidth="8.81640625" defaultRowHeight="15.5"/>
  <cols>
    <col min="1" max="1" width="13.26953125" style="174" bestFit="1" customWidth="1"/>
    <col min="2" max="2" width="32.36328125" style="24" bestFit="1" customWidth="1"/>
    <col min="3" max="3" width="84.08984375" style="24" bestFit="1" customWidth="1"/>
    <col min="4" max="4" width="15.54296875" style="168" bestFit="1" customWidth="1"/>
    <col min="5" max="5" width="15.54296875" style="154" bestFit="1" customWidth="1"/>
    <col min="6" max="6" width="4.81640625" style="201" customWidth="1"/>
    <col min="7" max="7" width="21.81640625" style="181" bestFit="1" customWidth="1"/>
    <col min="8" max="8" width="12" style="158" bestFit="1" customWidth="1"/>
    <col min="9" max="9" width="10.54296875" style="24" bestFit="1" customWidth="1"/>
    <col min="10" max="10" width="26.1796875" style="24" customWidth="1"/>
    <col min="11" max="11" width="7.1796875" style="24" customWidth="1"/>
    <col min="13" max="13" width="25.1796875" style="24" bestFit="1" customWidth="1"/>
    <col min="14" max="16384" width="8.81640625" style="24"/>
  </cols>
  <sheetData>
    <row r="1" spans="1:12" ht="20">
      <c r="A1" s="617" t="s">
        <v>640</v>
      </c>
      <c r="B1" s="617"/>
      <c r="C1" s="617"/>
      <c r="D1" s="617"/>
      <c r="E1" s="617"/>
    </row>
    <row r="2" spans="1:12" ht="20">
      <c r="A2" s="618" t="s">
        <v>650</v>
      </c>
      <c r="B2" s="618"/>
      <c r="C2" s="618"/>
      <c r="D2" s="618"/>
      <c r="E2" s="618"/>
      <c r="F2" s="202"/>
    </row>
    <row r="3" spans="1:12" ht="8" customHeight="1">
      <c r="C3" s="155"/>
      <c r="D3" s="168" t="s">
        <v>14</v>
      </c>
    </row>
    <row r="4" spans="1:12" ht="14.5" customHeight="1">
      <c r="C4" s="155"/>
    </row>
    <row r="5" spans="1:12" s="19" customFormat="1" ht="15" customHeight="1">
      <c r="A5" s="175" t="s">
        <v>15</v>
      </c>
      <c r="B5" s="20" t="s">
        <v>16</v>
      </c>
      <c r="C5" s="20" t="s">
        <v>17</v>
      </c>
      <c r="D5" s="169" t="s">
        <v>18</v>
      </c>
      <c r="E5" s="34" t="s">
        <v>19</v>
      </c>
      <c r="F5" s="159" t="s">
        <v>81</v>
      </c>
      <c r="G5" s="182" t="s">
        <v>648</v>
      </c>
      <c r="H5" s="160"/>
    </row>
    <row r="6" spans="1:12" ht="6.65" customHeight="1">
      <c r="A6" s="176"/>
      <c r="B6" s="155"/>
      <c r="C6" s="161"/>
      <c r="D6" s="170"/>
      <c r="E6" s="172"/>
      <c r="F6" s="159"/>
      <c r="G6" s="183"/>
    </row>
    <row r="7" spans="1:12">
      <c r="A7"/>
      <c r="B7"/>
      <c r="C7"/>
      <c r="D7"/>
      <c r="E7"/>
      <c r="F7"/>
      <c r="G7"/>
    </row>
    <row r="8" spans="1:12">
      <c r="A8"/>
      <c r="B8"/>
      <c r="C8"/>
      <c r="D8"/>
      <c r="E8"/>
      <c r="F8"/>
      <c r="G8"/>
    </row>
    <row r="9" spans="1:12" ht="15.5" customHeight="1">
      <c r="A9"/>
      <c r="B9"/>
      <c r="C9" s="5" t="s">
        <v>757</v>
      </c>
      <c r="D9"/>
      <c r="E9"/>
      <c r="F9"/>
      <c r="G9"/>
    </row>
    <row r="10" spans="1:12" ht="15" customHeight="1">
      <c r="A10"/>
      <c r="B10"/>
      <c r="C10" s="5" t="s">
        <v>758</v>
      </c>
      <c r="D10"/>
      <c r="E10"/>
      <c r="F10"/>
      <c r="G10"/>
    </row>
    <row r="11" spans="1:12" ht="15" customHeight="1">
      <c r="A11"/>
      <c r="B11"/>
      <c r="C11"/>
      <c r="D11"/>
      <c r="E11"/>
      <c r="F11"/>
      <c r="G11"/>
    </row>
    <row r="12" spans="1:12" s="2" customFormat="1" ht="15" customHeight="1">
      <c r="A12" s="348"/>
      <c r="B12" s="349"/>
      <c r="C12" s="350" t="s">
        <v>761</v>
      </c>
      <c r="D12" s="351"/>
      <c r="E12" s="352"/>
      <c r="F12" s="353"/>
      <c r="G12" s="354"/>
      <c r="H12" s="254"/>
    </row>
    <row r="13" spans="1:12" ht="15" customHeight="1">
      <c r="A13" s="355">
        <v>44398</v>
      </c>
      <c r="B13" s="356" t="s">
        <v>762</v>
      </c>
      <c r="C13" s="357" t="s">
        <v>94</v>
      </c>
      <c r="D13" s="358">
        <v>8642</v>
      </c>
      <c r="E13" s="359"/>
      <c r="F13" s="360" t="s">
        <v>646</v>
      </c>
      <c r="G13" s="361" t="s">
        <v>759</v>
      </c>
      <c r="L13" s="24"/>
    </row>
    <row r="14" spans="1:12">
      <c r="A14" s="355" t="s">
        <v>14</v>
      </c>
      <c r="B14" s="362" t="s">
        <v>647</v>
      </c>
      <c r="C14" s="362" t="s">
        <v>778</v>
      </c>
      <c r="D14" s="358"/>
      <c r="E14" s="359">
        <v>8642</v>
      </c>
      <c r="F14" s="360" t="s">
        <v>646</v>
      </c>
      <c r="G14" s="361" t="s">
        <v>14</v>
      </c>
      <c r="L14" s="24"/>
    </row>
    <row r="15" spans="1:12" ht="18.5">
      <c r="A15" s="355"/>
      <c r="B15" s="362"/>
      <c r="C15" s="365" t="s">
        <v>760</v>
      </c>
      <c r="D15" s="358"/>
      <c r="E15" s="359"/>
      <c r="F15" s="360"/>
      <c r="G15" s="361"/>
      <c r="L15" s="24"/>
    </row>
    <row r="16" spans="1:12" s="2" customFormat="1" ht="15" customHeight="1">
      <c r="A16" s="363"/>
      <c r="B16" s="364"/>
      <c r="C16" s="370" t="s">
        <v>1175</v>
      </c>
      <c r="D16" s="366"/>
      <c r="E16" s="367"/>
      <c r="F16" s="368"/>
      <c r="G16" s="369"/>
      <c r="H16" s="254"/>
    </row>
    <row r="17" spans="1:12" s="2" customFormat="1" ht="15" customHeight="1" thickBot="1">
      <c r="H17" s="254"/>
    </row>
    <row r="18" spans="1:12" ht="15" customHeight="1">
      <c r="A18" s="241"/>
      <c r="B18" s="242"/>
      <c r="C18" s="243" t="s">
        <v>769</v>
      </c>
      <c r="D18" s="244"/>
      <c r="E18" s="187"/>
      <c r="F18" s="188"/>
      <c r="G18" s="189"/>
    </row>
    <row r="19" spans="1:12" ht="15" customHeight="1">
      <c r="A19" s="213">
        <v>44407</v>
      </c>
      <c r="B19" s="214" t="s">
        <v>766</v>
      </c>
      <c r="C19" s="214" t="s">
        <v>767</v>
      </c>
      <c r="D19" s="190">
        <f>+E20</f>
        <v>189828.17</v>
      </c>
      <c r="E19" s="24"/>
      <c r="F19" s="191" t="s">
        <v>646</v>
      </c>
      <c r="G19" s="192" t="s">
        <v>765</v>
      </c>
    </row>
    <row r="20" spans="1:12" ht="16.5">
      <c r="A20" s="213" t="s">
        <v>14</v>
      </c>
      <c r="B20" s="230" t="s">
        <v>763</v>
      </c>
      <c r="C20" s="230" t="s">
        <v>764</v>
      </c>
      <c r="D20" s="24"/>
      <c r="E20" s="216">
        <v>189828.17</v>
      </c>
      <c r="F20" s="191" t="s">
        <v>646</v>
      </c>
      <c r="G20" s="192" t="s">
        <v>770</v>
      </c>
    </row>
    <row r="21" spans="1:12" s="158" customFormat="1" ht="18.5" thickBot="1">
      <c r="A21" s="245"/>
      <c r="B21" s="246"/>
      <c r="C21" s="247" t="s">
        <v>768</v>
      </c>
      <c r="D21" s="217"/>
      <c r="E21" s="194"/>
      <c r="F21" s="195"/>
      <c r="G21" s="196"/>
      <c r="I21" s="24"/>
      <c r="J21" s="24"/>
      <c r="K21" s="24"/>
      <c r="L21"/>
    </row>
    <row r="22" spans="1:12" s="158" customFormat="1" ht="16.5">
      <c r="A22" s="174"/>
      <c r="B22" s="167"/>
      <c r="C22" s="165"/>
      <c r="D22" s="171"/>
      <c r="E22" s="154"/>
      <c r="F22" s="156"/>
      <c r="G22" s="181"/>
      <c r="I22" s="24"/>
      <c r="J22" s="24"/>
      <c r="K22" s="24"/>
      <c r="L22"/>
    </row>
    <row r="23" spans="1:12" s="158" customFormat="1" ht="18">
      <c r="A23" s="237"/>
      <c r="B23" s="223"/>
      <c r="C23" s="224" t="s">
        <v>771</v>
      </c>
      <c r="D23" s="225"/>
      <c r="E23" s="226"/>
      <c r="F23" s="227"/>
      <c r="G23" s="228"/>
      <c r="I23" s="24"/>
      <c r="J23" s="24"/>
      <c r="K23" s="24"/>
      <c r="L23"/>
    </row>
    <row r="24" spans="1:12" s="158" customFormat="1" ht="16.5">
      <c r="A24" s="238">
        <v>44468</v>
      </c>
      <c r="B24" s="215" t="s">
        <v>772</v>
      </c>
      <c r="C24" s="209" t="s">
        <v>777</v>
      </c>
      <c r="D24" s="216">
        <v>5133</v>
      </c>
      <c r="E24" s="190"/>
      <c r="F24" s="191" t="s">
        <v>646</v>
      </c>
      <c r="G24" s="229" t="s">
        <v>773</v>
      </c>
      <c r="I24" s="24"/>
      <c r="J24" s="24"/>
      <c r="K24" s="24"/>
      <c r="L24" s="24"/>
    </row>
    <row r="25" spans="1:12" s="158" customFormat="1" ht="16.5">
      <c r="A25" s="238" t="s">
        <v>14</v>
      </c>
      <c r="B25" s="230" t="s">
        <v>774</v>
      </c>
      <c r="C25" s="230" t="s">
        <v>822</v>
      </c>
      <c r="D25" s="216"/>
      <c r="E25" s="190">
        <v>5133</v>
      </c>
      <c r="F25" s="191" t="s">
        <v>646</v>
      </c>
      <c r="G25" s="229" t="s">
        <v>812</v>
      </c>
      <c r="I25" s="24"/>
      <c r="J25" s="24"/>
      <c r="K25" s="24"/>
      <c r="L25" s="24"/>
    </row>
    <row r="26" spans="1:12" s="158" customFormat="1" ht="16.5">
      <c r="A26" s="238"/>
      <c r="B26" s="230"/>
      <c r="C26" s="230"/>
      <c r="D26" s="216"/>
      <c r="E26" s="190"/>
      <c r="F26" s="191"/>
      <c r="G26" s="229" t="s">
        <v>823</v>
      </c>
      <c r="I26" s="24"/>
      <c r="J26" s="24"/>
      <c r="K26" s="24"/>
      <c r="L26" s="24"/>
    </row>
    <row r="27" spans="1:12" s="158" customFormat="1" ht="18">
      <c r="A27" s="239"/>
      <c r="B27" s="231"/>
      <c r="C27" s="232" t="s">
        <v>775</v>
      </c>
      <c r="D27" s="233"/>
      <c r="E27" s="234"/>
      <c r="F27" s="235"/>
      <c r="G27" s="236" t="s">
        <v>824</v>
      </c>
      <c r="I27" s="24"/>
      <c r="J27" s="24"/>
      <c r="K27" s="24"/>
      <c r="L27"/>
    </row>
    <row r="28" spans="1:12" s="158" customFormat="1" ht="16.5">
      <c r="A28" s="174"/>
      <c r="B28" s="164"/>
      <c r="C28" s="164"/>
      <c r="D28" s="168"/>
      <c r="E28" s="154"/>
      <c r="F28" s="156"/>
      <c r="G28" s="181"/>
      <c r="I28" s="24"/>
      <c r="J28" s="24"/>
      <c r="K28" s="24"/>
      <c r="L28"/>
    </row>
    <row r="29" spans="1:12" s="158" customFormat="1" ht="18">
      <c r="A29" s="237"/>
      <c r="B29" s="223"/>
      <c r="C29" s="224" t="s">
        <v>776</v>
      </c>
      <c r="D29" s="225"/>
      <c r="E29" s="226"/>
      <c r="F29" s="227"/>
      <c r="G29" s="228"/>
      <c r="I29" s="24"/>
      <c r="J29" s="24"/>
      <c r="K29" s="24"/>
      <c r="L29"/>
    </row>
    <row r="30" spans="1:12" ht="17.5">
      <c r="A30" s="238">
        <v>44496</v>
      </c>
      <c r="B30" s="215" t="s">
        <v>772</v>
      </c>
      <c r="C30" s="240" t="s">
        <v>777</v>
      </c>
      <c r="D30" s="216">
        <v>21326.52</v>
      </c>
      <c r="E30" s="190"/>
      <c r="F30" s="191" t="s">
        <v>646</v>
      </c>
      <c r="G30" s="229" t="s">
        <v>773</v>
      </c>
    </row>
    <row r="31" spans="1:12" s="158" customFormat="1" ht="16.5">
      <c r="A31" s="238" t="s">
        <v>14</v>
      </c>
      <c r="B31" s="230" t="s">
        <v>774</v>
      </c>
      <c r="C31" s="230" t="s">
        <v>822</v>
      </c>
      <c r="D31" s="216"/>
      <c r="E31" s="190">
        <v>21326.52</v>
      </c>
      <c r="F31" s="191" t="s">
        <v>646</v>
      </c>
      <c r="G31" s="229" t="s">
        <v>813</v>
      </c>
      <c r="I31" s="24"/>
      <c r="J31" s="24"/>
      <c r="K31" s="24"/>
      <c r="L31"/>
    </row>
    <row r="32" spans="1:12" s="158" customFormat="1" ht="18">
      <c r="A32" s="239"/>
      <c r="B32" s="231"/>
      <c r="C32" s="232" t="s">
        <v>775</v>
      </c>
      <c r="D32" s="233"/>
      <c r="E32" s="234"/>
      <c r="F32" s="235"/>
      <c r="G32" s="236"/>
      <c r="I32" s="24"/>
      <c r="J32" s="24"/>
      <c r="K32" s="24"/>
      <c r="L32"/>
    </row>
    <row r="33" spans="1:12" s="158" customFormat="1" ht="16.5">
      <c r="A33" s="174"/>
      <c r="B33" s="167"/>
      <c r="C33" s="178"/>
      <c r="D33" s="171"/>
      <c r="E33" s="154"/>
      <c r="F33" s="156"/>
      <c r="G33" s="181"/>
      <c r="I33" s="24"/>
      <c r="J33" s="24"/>
      <c r="K33" s="24"/>
      <c r="L33"/>
    </row>
    <row r="34" spans="1:12" s="158" customFormat="1" ht="18">
      <c r="A34" s="237"/>
      <c r="B34" s="223"/>
      <c r="C34" s="224" t="s">
        <v>779</v>
      </c>
      <c r="D34" s="225"/>
      <c r="E34" s="226"/>
      <c r="F34" s="227"/>
      <c r="G34" s="228"/>
      <c r="I34" s="24"/>
      <c r="J34" s="24"/>
      <c r="K34" s="24"/>
      <c r="L34"/>
    </row>
    <row r="35" spans="1:12" s="158" customFormat="1" ht="17.5">
      <c r="A35" s="238">
        <v>44461</v>
      </c>
      <c r="B35" s="215" t="s">
        <v>772</v>
      </c>
      <c r="C35" s="240" t="s">
        <v>777</v>
      </c>
      <c r="D35" s="216">
        <v>297.5</v>
      </c>
      <c r="E35" s="190"/>
      <c r="F35" s="191" t="s">
        <v>646</v>
      </c>
      <c r="G35" s="229" t="s">
        <v>773</v>
      </c>
      <c r="I35" s="24"/>
      <c r="J35" s="24"/>
      <c r="K35" s="24"/>
      <c r="L35"/>
    </row>
    <row r="36" spans="1:12" s="158" customFormat="1" ht="16.5">
      <c r="A36" s="238" t="s">
        <v>14</v>
      </c>
      <c r="B36" s="230" t="s">
        <v>774</v>
      </c>
      <c r="C36" s="230" t="s">
        <v>822</v>
      </c>
      <c r="D36" s="216"/>
      <c r="E36" s="190">
        <v>297.5</v>
      </c>
      <c r="F36" s="191" t="s">
        <v>646</v>
      </c>
      <c r="G36" s="229" t="s">
        <v>814</v>
      </c>
      <c r="I36" s="24"/>
      <c r="J36" s="24"/>
      <c r="K36" s="24"/>
      <c r="L36"/>
    </row>
    <row r="37" spans="1:12" ht="18">
      <c r="A37" s="239"/>
      <c r="B37" s="231"/>
      <c r="C37" s="232" t="s">
        <v>775</v>
      </c>
      <c r="D37" s="233"/>
      <c r="E37" s="234"/>
      <c r="F37" s="235"/>
      <c r="G37" s="236"/>
    </row>
    <row r="38" spans="1:12" s="158" customFormat="1" ht="18">
      <c r="A38" s="176"/>
      <c r="B38" s="155"/>
      <c r="C38" s="157"/>
      <c r="D38" s="170"/>
      <c r="E38" s="154"/>
      <c r="F38" s="201"/>
      <c r="G38" s="181"/>
      <c r="I38" s="24"/>
      <c r="J38" s="24"/>
      <c r="K38" s="24"/>
      <c r="L38"/>
    </row>
    <row r="39" spans="1:12" s="158" customFormat="1" ht="18">
      <c r="A39" s="237"/>
      <c r="B39" s="223"/>
      <c r="C39" s="224" t="s">
        <v>780</v>
      </c>
      <c r="D39" s="225"/>
      <c r="E39" s="226"/>
      <c r="F39" s="227"/>
      <c r="G39" s="228"/>
      <c r="I39" s="24"/>
      <c r="J39" s="24"/>
      <c r="K39" s="24"/>
      <c r="L39"/>
    </row>
    <row r="40" spans="1:12" s="158" customFormat="1" ht="16.5">
      <c r="A40" s="238">
        <v>44479</v>
      </c>
      <c r="B40" s="215" t="s">
        <v>781</v>
      </c>
      <c r="C40" s="209" t="s">
        <v>791</v>
      </c>
      <c r="D40" s="216">
        <v>3029.03</v>
      </c>
      <c r="E40" s="190"/>
      <c r="F40" s="191" t="s">
        <v>646</v>
      </c>
      <c r="G40" s="229" t="s">
        <v>773</v>
      </c>
      <c r="I40" s="24"/>
      <c r="J40" s="24"/>
      <c r="K40" s="24"/>
      <c r="L40" s="24"/>
    </row>
    <row r="41" spans="1:12" s="158" customFormat="1" ht="16.5">
      <c r="A41" s="238" t="s">
        <v>14</v>
      </c>
      <c r="B41" s="230" t="s">
        <v>782</v>
      </c>
      <c r="C41" s="230" t="s">
        <v>783</v>
      </c>
      <c r="D41" s="216"/>
      <c r="E41" s="190">
        <v>3029.03</v>
      </c>
      <c r="F41" s="191" t="s">
        <v>646</v>
      </c>
      <c r="G41" s="229" t="s">
        <v>815</v>
      </c>
      <c r="I41" s="24"/>
      <c r="J41" s="24"/>
      <c r="K41" s="24"/>
      <c r="L41" s="24"/>
    </row>
    <row r="42" spans="1:12" s="158" customFormat="1" ht="18">
      <c r="A42" s="239"/>
      <c r="B42" s="231"/>
      <c r="C42" s="232" t="s">
        <v>775</v>
      </c>
      <c r="D42" s="233"/>
      <c r="E42" s="234"/>
      <c r="F42" s="235"/>
      <c r="G42" s="236"/>
      <c r="I42" s="24"/>
      <c r="J42" s="24"/>
      <c r="K42" s="24"/>
      <c r="L42"/>
    </row>
    <row r="43" spans="1:12" s="158" customFormat="1" ht="18">
      <c r="A43" s="174"/>
      <c r="B43" s="24"/>
      <c r="C43" s="177"/>
      <c r="D43" s="168"/>
      <c r="E43" s="154"/>
      <c r="F43" s="201"/>
      <c r="G43" s="181"/>
      <c r="I43" s="24"/>
      <c r="J43" s="24"/>
      <c r="K43" s="24"/>
      <c r="L43"/>
    </row>
    <row r="44" spans="1:12" s="158" customFormat="1" ht="18">
      <c r="A44" s="237"/>
      <c r="B44" s="223"/>
      <c r="C44" s="224" t="s">
        <v>784</v>
      </c>
      <c r="D44" s="225"/>
      <c r="E44" s="226"/>
      <c r="F44" s="227"/>
      <c r="G44" s="228"/>
      <c r="I44" s="24"/>
      <c r="J44" s="24"/>
      <c r="K44" s="24"/>
      <c r="L44"/>
    </row>
    <row r="45" spans="1:12" s="158" customFormat="1" ht="16.5">
      <c r="A45" s="238">
        <v>44428</v>
      </c>
      <c r="B45" s="215" t="s">
        <v>785</v>
      </c>
      <c r="C45" s="209" t="s">
        <v>786</v>
      </c>
      <c r="D45" s="216">
        <v>974.25</v>
      </c>
      <c r="E45" s="190"/>
      <c r="F45" s="191" t="s">
        <v>646</v>
      </c>
      <c r="G45" s="229" t="s">
        <v>773</v>
      </c>
      <c r="I45" s="24"/>
      <c r="J45" s="24"/>
      <c r="K45" s="24"/>
      <c r="L45" s="24"/>
    </row>
    <row r="46" spans="1:12" s="158" customFormat="1" ht="16.5">
      <c r="A46" s="238" t="s">
        <v>14</v>
      </c>
      <c r="B46" s="230" t="s">
        <v>787</v>
      </c>
      <c r="C46" s="230" t="s">
        <v>788</v>
      </c>
      <c r="D46" s="216"/>
      <c r="E46" s="190">
        <v>974.25</v>
      </c>
      <c r="F46" s="191" t="s">
        <v>646</v>
      </c>
      <c r="G46" s="229" t="s">
        <v>816</v>
      </c>
      <c r="I46" s="24"/>
      <c r="J46" s="24"/>
      <c r="K46" s="24"/>
      <c r="L46" s="24"/>
    </row>
    <row r="47" spans="1:12" s="158" customFormat="1" ht="18">
      <c r="A47" s="239"/>
      <c r="B47" s="231"/>
      <c r="C47" s="232" t="s">
        <v>775</v>
      </c>
      <c r="D47" s="233"/>
      <c r="E47" s="234"/>
      <c r="F47" s="235"/>
      <c r="G47" s="236"/>
      <c r="I47" s="24"/>
      <c r="J47" s="24"/>
      <c r="K47" s="24"/>
      <c r="L47"/>
    </row>
    <row r="48" spans="1:12" s="158" customFormat="1" ht="18">
      <c r="A48" s="174"/>
      <c r="B48" s="163"/>
      <c r="C48" s="177"/>
      <c r="D48" s="171"/>
      <c r="E48" s="154"/>
      <c r="F48" s="201"/>
      <c r="G48" s="181"/>
      <c r="I48" s="24"/>
      <c r="J48" s="24"/>
      <c r="K48" s="24"/>
      <c r="L48"/>
    </row>
    <row r="49" spans="1:12" ht="18">
      <c r="A49" s="237"/>
      <c r="B49" s="223"/>
      <c r="C49" s="224" t="s">
        <v>789</v>
      </c>
      <c r="D49" s="225"/>
      <c r="E49" s="226"/>
      <c r="F49" s="227"/>
      <c r="G49" s="228"/>
    </row>
    <row r="50" spans="1:12" s="158" customFormat="1" ht="16.5">
      <c r="A50" s="238">
        <v>44453</v>
      </c>
      <c r="B50" s="215" t="s">
        <v>781</v>
      </c>
      <c r="C50" s="209" t="s">
        <v>790</v>
      </c>
      <c r="D50" s="216">
        <v>2473.3200000000002</v>
      </c>
      <c r="E50" s="190"/>
      <c r="F50" s="191" t="s">
        <v>646</v>
      </c>
      <c r="G50" s="229" t="s">
        <v>773</v>
      </c>
      <c r="I50" s="24"/>
      <c r="J50" s="24"/>
      <c r="K50" s="24"/>
      <c r="L50" s="24"/>
    </row>
    <row r="51" spans="1:12" s="158" customFormat="1" ht="16.5">
      <c r="A51" s="238" t="s">
        <v>14</v>
      </c>
      <c r="B51" s="230" t="s">
        <v>782</v>
      </c>
      <c r="C51" s="230" t="s">
        <v>783</v>
      </c>
      <c r="D51" s="216"/>
      <c r="E51" s="190">
        <v>2473.3200000000002</v>
      </c>
      <c r="F51" s="191" t="s">
        <v>646</v>
      </c>
      <c r="G51" s="229" t="s">
        <v>817</v>
      </c>
      <c r="I51" s="24"/>
      <c r="J51" s="24"/>
      <c r="K51" s="24"/>
      <c r="L51" s="24"/>
    </row>
    <row r="52" spans="1:12" s="249" customFormat="1" ht="18">
      <c r="A52" s="239"/>
      <c r="B52" s="231"/>
      <c r="C52" s="232" t="s">
        <v>775</v>
      </c>
      <c r="D52" s="233"/>
      <c r="E52" s="234"/>
      <c r="F52" s="235"/>
      <c r="G52" s="236"/>
      <c r="I52" s="162"/>
      <c r="J52" s="162"/>
      <c r="K52" s="162"/>
      <c r="L52" s="250"/>
    </row>
    <row r="53" spans="1:12" s="249" customFormat="1" ht="18">
      <c r="A53" s="179"/>
      <c r="B53" s="163"/>
      <c r="C53" s="177"/>
      <c r="D53" s="171"/>
      <c r="E53" s="251"/>
      <c r="F53" s="248"/>
      <c r="G53" s="184"/>
      <c r="I53" s="162"/>
      <c r="J53" s="162"/>
      <c r="K53" s="162"/>
      <c r="L53" s="250"/>
    </row>
    <row r="54" spans="1:12" s="162" customFormat="1" ht="18">
      <c r="A54" s="237"/>
      <c r="B54" s="223"/>
      <c r="C54" s="224" t="s">
        <v>792</v>
      </c>
      <c r="D54" s="225"/>
      <c r="E54" s="226"/>
      <c r="F54" s="227"/>
      <c r="G54" s="228"/>
      <c r="H54" s="249"/>
      <c r="L54" s="250"/>
    </row>
    <row r="55" spans="1:12" s="249" customFormat="1" ht="16.5">
      <c r="A55" s="238">
        <v>44468</v>
      </c>
      <c r="B55" s="215" t="s">
        <v>793</v>
      </c>
      <c r="C55" s="209" t="s">
        <v>794</v>
      </c>
      <c r="D55" s="216">
        <v>6705.81</v>
      </c>
      <c r="E55" s="190"/>
      <c r="F55" s="191" t="s">
        <v>646</v>
      </c>
      <c r="G55" s="229" t="s">
        <v>773</v>
      </c>
      <c r="I55" s="162"/>
      <c r="J55" s="162"/>
      <c r="K55" s="162"/>
      <c r="L55" s="162"/>
    </row>
    <row r="56" spans="1:12" s="249" customFormat="1" ht="16.5">
      <c r="A56" s="238" t="s">
        <v>14</v>
      </c>
      <c r="B56" s="230" t="s">
        <v>795</v>
      </c>
      <c r="C56" s="230" t="s">
        <v>796</v>
      </c>
      <c r="D56" s="216"/>
      <c r="E56" s="190">
        <v>6705.81</v>
      </c>
      <c r="F56" s="191" t="s">
        <v>646</v>
      </c>
      <c r="G56" s="229" t="s">
        <v>818</v>
      </c>
      <c r="I56" s="162"/>
      <c r="J56" s="162"/>
      <c r="K56" s="162"/>
      <c r="L56" s="162"/>
    </row>
    <row r="57" spans="1:12" s="249" customFormat="1" ht="18">
      <c r="A57" s="239"/>
      <c r="B57" s="231"/>
      <c r="C57" s="232" t="s">
        <v>775</v>
      </c>
      <c r="D57" s="233"/>
      <c r="E57" s="234"/>
      <c r="F57" s="235"/>
      <c r="G57" s="236"/>
      <c r="I57" s="162"/>
      <c r="J57" s="162"/>
      <c r="K57" s="162"/>
      <c r="L57" s="250"/>
    </row>
    <row r="58" spans="1:12" s="162" customFormat="1">
      <c r="A58" s="179"/>
      <c r="D58" s="171"/>
      <c r="E58" s="251"/>
      <c r="F58" s="248"/>
      <c r="G58" s="184"/>
      <c r="H58" s="249"/>
      <c r="L58" s="250"/>
    </row>
    <row r="59" spans="1:12" s="249" customFormat="1" ht="18">
      <c r="A59" s="237"/>
      <c r="B59" s="223"/>
      <c r="C59" s="224" t="s">
        <v>797</v>
      </c>
      <c r="D59" s="225"/>
      <c r="E59" s="226"/>
      <c r="F59" s="227"/>
      <c r="G59" s="228"/>
      <c r="I59" s="162"/>
      <c r="J59" s="162"/>
      <c r="K59" s="162"/>
      <c r="L59" s="250"/>
    </row>
    <row r="60" spans="1:12" s="249" customFormat="1" ht="16.5">
      <c r="A60" s="238">
        <v>44468</v>
      </c>
      <c r="B60" s="215" t="s">
        <v>795</v>
      </c>
      <c r="C60" s="209" t="s">
        <v>796</v>
      </c>
      <c r="D60" s="216">
        <v>107.1</v>
      </c>
      <c r="E60" s="190"/>
      <c r="F60" s="191" t="s">
        <v>646</v>
      </c>
      <c r="G60" s="229" t="s">
        <v>773</v>
      </c>
      <c r="I60" s="162"/>
      <c r="J60" s="162"/>
      <c r="K60" s="162"/>
      <c r="L60" s="250"/>
    </row>
    <row r="61" spans="1:12" s="249" customFormat="1" ht="16.5">
      <c r="A61" s="238" t="s">
        <v>14</v>
      </c>
      <c r="B61" s="230" t="s">
        <v>811</v>
      </c>
      <c r="C61" s="230" t="s">
        <v>798</v>
      </c>
      <c r="D61" s="216"/>
      <c r="E61" s="190">
        <v>107.1</v>
      </c>
      <c r="F61" s="191" t="s">
        <v>646</v>
      </c>
      <c r="G61" s="229" t="s">
        <v>819</v>
      </c>
      <c r="I61" s="162"/>
      <c r="J61" s="162"/>
      <c r="K61" s="162"/>
      <c r="L61" s="250"/>
    </row>
    <row r="62" spans="1:12" s="249" customFormat="1" ht="18">
      <c r="A62" s="239"/>
      <c r="B62" s="231"/>
      <c r="C62" s="232" t="s">
        <v>775</v>
      </c>
      <c r="D62" s="233"/>
      <c r="E62" s="234"/>
      <c r="F62" s="235"/>
      <c r="G62" s="236"/>
      <c r="I62" s="162"/>
      <c r="J62" s="162"/>
      <c r="K62" s="162"/>
      <c r="L62" s="250"/>
    </row>
    <row r="63" spans="1:12" s="162" customFormat="1">
      <c r="A63" s="179"/>
      <c r="D63" s="171"/>
      <c r="E63" s="251"/>
      <c r="F63" s="248"/>
      <c r="G63" s="184"/>
      <c r="H63" s="249"/>
      <c r="L63" s="250"/>
    </row>
    <row r="64" spans="1:12" s="249" customFormat="1" ht="18">
      <c r="A64" s="237"/>
      <c r="B64" s="223"/>
      <c r="C64" s="275" t="s">
        <v>825</v>
      </c>
      <c r="D64" s="225"/>
      <c r="E64" s="226"/>
      <c r="F64" s="227"/>
      <c r="G64" s="228"/>
      <c r="I64" s="162"/>
      <c r="J64" s="162"/>
      <c r="K64" s="162"/>
      <c r="L64" s="250"/>
    </row>
    <row r="65" spans="1:12" s="249" customFormat="1" ht="16.5">
      <c r="A65" s="238">
        <v>44439</v>
      </c>
      <c r="B65" s="215" t="s">
        <v>799</v>
      </c>
      <c r="C65" s="209" t="s">
        <v>800</v>
      </c>
      <c r="D65" s="216">
        <v>1730</v>
      </c>
      <c r="E65" s="190"/>
      <c r="F65" s="191" t="s">
        <v>646</v>
      </c>
      <c r="G65" s="229" t="s">
        <v>773</v>
      </c>
      <c r="I65" s="162"/>
      <c r="J65" s="162"/>
      <c r="K65" s="162"/>
      <c r="L65" s="250"/>
    </row>
    <row r="66" spans="1:12" s="249" customFormat="1" ht="16.5">
      <c r="A66" s="238" t="s">
        <v>14</v>
      </c>
      <c r="B66" s="230" t="s">
        <v>801</v>
      </c>
      <c r="C66" s="230" t="s">
        <v>802</v>
      </c>
      <c r="D66" s="216"/>
      <c r="E66" s="190">
        <v>1730</v>
      </c>
      <c r="F66" s="191" t="s">
        <v>646</v>
      </c>
      <c r="G66" s="229" t="s">
        <v>826</v>
      </c>
      <c r="I66" s="162"/>
      <c r="J66" s="162"/>
      <c r="K66" s="162"/>
      <c r="L66" s="250"/>
    </row>
    <row r="67" spans="1:12" s="162" customFormat="1" ht="18">
      <c r="A67" s="239"/>
      <c r="B67" s="231"/>
      <c r="C67" s="232" t="s">
        <v>821</v>
      </c>
      <c r="D67" s="233"/>
      <c r="E67" s="234"/>
      <c r="F67" s="235"/>
      <c r="G67" s="236"/>
      <c r="H67" s="249"/>
      <c r="L67" s="250"/>
    </row>
    <row r="68" spans="1:12" s="249" customFormat="1" ht="18">
      <c r="A68" s="197"/>
      <c r="B68" s="198"/>
      <c r="C68" s="199"/>
      <c r="D68" s="200"/>
      <c r="E68" s="251"/>
      <c r="F68" s="248"/>
      <c r="G68" s="184"/>
      <c r="I68" s="162"/>
      <c r="J68" s="162"/>
      <c r="K68" s="162"/>
      <c r="L68" s="250"/>
    </row>
    <row r="69" spans="1:12" s="249" customFormat="1" ht="18">
      <c r="A69" s="237"/>
      <c r="B69" s="223"/>
      <c r="C69" s="275" t="s">
        <v>827</v>
      </c>
      <c r="D69" s="225"/>
      <c r="E69" s="226"/>
      <c r="F69" s="227"/>
      <c r="G69" s="228"/>
      <c r="I69" s="162"/>
      <c r="J69" s="162"/>
      <c r="K69" s="162"/>
      <c r="L69" s="250"/>
    </row>
    <row r="70" spans="1:12" s="249" customFormat="1" ht="16.5">
      <c r="A70" s="238" t="s">
        <v>803</v>
      </c>
      <c r="B70" s="215" t="s">
        <v>799</v>
      </c>
      <c r="C70" s="209" t="s">
        <v>800</v>
      </c>
      <c r="D70" s="216">
        <v>955</v>
      </c>
      <c r="E70" s="190"/>
      <c r="F70" s="191" t="s">
        <v>646</v>
      </c>
      <c r="G70" s="229" t="s">
        <v>773</v>
      </c>
      <c r="I70" s="162"/>
      <c r="J70" s="162"/>
      <c r="K70" s="162"/>
      <c r="L70" s="250"/>
    </row>
    <row r="71" spans="1:12" s="249" customFormat="1" ht="16.5">
      <c r="A71" s="238" t="s">
        <v>14</v>
      </c>
      <c r="B71" s="230" t="s">
        <v>804</v>
      </c>
      <c r="C71" s="230" t="s">
        <v>805</v>
      </c>
      <c r="D71" s="216"/>
      <c r="E71" s="190">
        <v>955</v>
      </c>
      <c r="F71" s="191" t="s">
        <v>646</v>
      </c>
      <c r="G71" s="229" t="s">
        <v>826</v>
      </c>
      <c r="I71" s="162"/>
      <c r="J71" s="162"/>
      <c r="K71" s="162"/>
      <c r="L71" s="250"/>
    </row>
    <row r="72" spans="1:12" s="162" customFormat="1" ht="18">
      <c r="A72" s="239"/>
      <c r="B72" s="231"/>
      <c r="C72" s="232" t="s">
        <v>821</v>
      </c>
      <c r="D72" s="233"/>
      <c r="E72" s="234"/>
      <c r="F72" s="235"/>
      <c r="G72" s="236"/>
      <c r="H72" s="249"/>
      <c r="L72" s="250"/>
    </row>
    <row r="73" spans="1:12" s="249" customFormat="1" ht="18">
      <c r="A73" s="197"/>
      <c r="B73" s="198"/>
      <c r="C73" s="199"/>
      <c r="D73" s="200"/>
      <c r="E73" s="251"/>
      <c r="F73" s="248"/>
      <c r="G73" s="184"/>
      <c r="I73" s="162"/>
      <c r="J73" s="162"/>
      <c r="K73" s="162"/>
      <c r="L73" s="250"/>
    </row>
    <row r="74" spans="1:12" s="249" customFormat="1" ht="18">
      <c r="A74" s="237"/>
      <c r="B74" s="223"/>
      <c r="C74" s="275" t="s">
        <v>828</v>
      </c>
      <c r="D74" s="225"/>
      <c r="E74" s="226"/>
      <c r="F74" s="227"/>
      <c r="G74" s="228"/>
      <c r="I74" s="162"/>
      <c r="J74" s="162"/>
      <c r="K74" s="162"/>
      <c r="L74" s="250"/>
    </row>
    <row r="75" spans="1:12" s="249" customFormat="1" ht="16.5">
      <c r="A75" s="238" t="s">
        <v>803</v>
      </c>
      <c r="B75" s="215" t="s">
        <v>799</v>
      </c>
      <c r="C75" s="209" t="s">
        <v>800</v>
      </c>
      <c r="D75" s="216">
        <v>1132.96</v>
      </c>
      <c r="E75" s="190"/>
      <c r="F75" s="191" t="s">
        <v>646</v>
      </c>
      <c r="G75" s="229" t="s">
        <v>773</v>
      </c>
      <c r="I75" s="162"/>
      <c r="J75" s="162"/>
      <c r="K75" s="162"/>
      <c r="L75" s="250"/>
    </row>
    <row r="76" spans="1:12" s="162" customFormat="1" ht="16.5">
      <c r="A76" s="238" t="s">
        <v>14</v>
      </c>
      <c r="B76" s="230" t="s">
        <v>801</v>
      </c>
      <c r="C76" s="230" t="s">
        <v>802</v>
      </c>
      <c r="D76" s="216"/>
      <c r="E76" s="190">
        <v>1132.96</v>
      </c>
      <c r="F76" s="191" t="s">
        <v>646</v>
      </c>
      <c r="G76" s="229" t="s">
        <v>826</v>
      </c>
      <c r="H76" s="249"/>
      <c r="L76" s="250"/>
    </row>
    <row r="77" spans="1:12" s="249" customFormat="1" ht="18">
      <c r="A77" s="239"/>
      <c r="B77" s="231"/>
      <c r="C77" s="232" t="s">
        <v>821</v>
      </c>
      <c r="D77" s="233"/>
      <c r="E77" s="234"/>
      <c r="F77" s="235"/>
      <c r="G77" s="236"/>
      <c r="I77" s="162"/>
      <c r="J77" s="162"/>
      <c r="K77" s="162"/>
      <c r="L77" s="250"/>
    </row>
    <row r="78" spans="1:12" s="249" customFormat="1" ht="16.5">
      <c r="A78" s="179"/>
      <c r="B78" s="167"/>
      <c r="C78" s="163"/>
      <c r="D78" s="171"/>
      <c r="E78" s="251"/>
      <c r="F78" s="252"/>
      <c r="G78" s="184"/>
      <c r="I78" s="162"/>
      <c r="J78" s="162"/>
      <c r="K78" s="162"/>
      <c r="L78" s="250"/>
    </row>
    <row r="79" spans="1:12" s="249" customFormat="1" ht="18">
      <c r="A79" s="237"/>
      <c r="B79" s="223"/>
      <c r="C79" s="275" t="s">
        <v>829</v>
      </c>
      <c r="D79" s="225"/>
      <c r="E79" s="226"/>
      <c r="F79" s="227"/>
      <c r="G79" s="228"/>
      <c r="I79" s="162"/>
      <c r="J79" s="162"/>
      <c r="K79" s="162"/>
      <c r="L79" s="250"/>
    </row>
    <row r="80" spans="1:12" s="249" customFormat="1" ht="16.5">
      <c r="A80" s="238">
        <v>44408</v>
      </c>
      <c r="B80" s="215" t="s">
        <v>799</v>
      </c>
      <c r="C80" s="209" t="s">
        <v>800</v>
      </c>
      <c r="D80" s="216">
        <v>1164.98</v>
      </c>
      <c r="E80" s="190"/>
      <c r="F80" s="191" t="s">
        <v>646</v>
      </c>
      <c r="G80" s="229" t="s">
        <v>773</v>
      </c>
      <c r="I80" s="162"/>
      <c r="J80" s="162"/>
      <c r="K80" s="162"/>
      <c r="L80" s="250"/>
    </row>
    <row r="81" spans="1:12" s="162" customFormat="1" ht="16.5">
      <c r="A81" s="238" t="s">
        <v>14</v>
      </c>
      <c r="B81" s="230" t="s">
        <v>801</v>
      </c>
      <c r="C81" s="230" t="s">
        <v>802</v>
      </c>
      <c r="D81" s="216"/>
      <c r="E81" s="190">
        <v>1164.98</v>
      </c>
      <c r="F81" s="191" t="s">
        <v>646</v>
      </c>
      <c r="G81" s="229" t="s">
        <v>826</v>
      </c>
      <c r="H81" s="249"/>
      <c r="L81" s="250"/>
    </row>
    <row r="82" spans="1:12" s="249" customFormat="1" ht="18">
      <c r="A82" s="239"/>
      <c r="B82" s="231"/>
      <c r="C82" s="232" t="s">
        <v>775</v>
      </c>
      <c r="D82" s="233"/>
      <c r="E82" s="234"/>
      <c r="F82" s="235"/>
      <c r="G82" s="236"/>
      <c r="I82" s="162"/>
      <c r="J82" s="162"/>
      <c r="K82" s="162"/>
      <c r="L82" s="250"/>
    </row>
    <row r="83" spans="1:12" s="249" customFormat="1" ht="16.5">
      <c r="A83" s="179"/>
      <c r="B83" s="166"/>
      <c r="C83" s="163"/>
      <c r="D83" s="171"/>
      <c r="E83" s="251"/>
      <c r="F83" s="252"/>
      <c r="G83" s="184"/>
      <c r="I83" s="162"/>
      <c r="J83" s="162"/>
      <c r="K83" s="162"/>
      <c r="L83" s="250"/>
    </row>
    <row r="84" spans="1:12" s="249" customFormat="1" ht="18">
      <c r="A84" s="237"/>
      <c r="B84" s="223"/>
      <c r="C84" s="224" t="s">
        <v>806</v>
      </c>
      <c r="D84" s="225"/>
      <c r="E84" s="226"/>
      <c r="F84" s="227"/>
      <c r="G84" s="228"/>
      <c r="I84" s="162"/>
      <c r="J84" s="162"/>
      <c r="K84" s="162"/>
      <c r="L84" s="250"/>
    </row>
    <row r="85" spans="1:12" s="249" customFormat="1" ht="16.5">
      <c r="A85" s="238">
        <v>44405</v>
      </c>
      <c r="B85" s="215" t="s">
        <v>807</v>
      </c>
      <c r="C85" s="209" t="s">
        <v>808</v>
      </c>
      <c r="D85" s="216">
        <v>2700</v>
      </c>
      <c r="E85" s="190"/>
      <c r="F85" s="191" t="s">
        <v>646</v>
      </c>
      <c r="G85" s="229" t="s">
        <v>773</v>
      </c>
      <c r="I85" s="162"/>
      <c r="J85" s="162"/>
      <c r="K85" s="162"/>
      <c r="L85" s="250"/>
    </row>
    <row r="86" spans="1:12" s="162" customFormat="1" ht="16.5">
      <c r="A86" s="238" t="s">
        <v>14</v>
      </c>
      <c r="B86" s="230" t="s">
        <v>809</v>
      </c>
      <c r="C86" s="230" t="s">
        <v>810</v>
      </c>
      <c r="D86" s="216"/>
      <c r="E86" s="190">
        <v>2700</v>
      </c>
      <c r="F86" s="191" t="s">
        <v>646</v>
      </c>
      <c r="G86" s="229" t="s">
        <v>820</v>
      </c>
      <c r="H86" s="249"/>
      <c r="L86" s="250"/>
    </row>
    <row r="87" spans="1:12" s="249" customFormat="1" ht="18">
      <c r="A87" s="239"/>
      <c r="B87" s="231"/>
      <c r="C87" s="232" t="s">
        <v>775</v>
      </c>
      <c r="D87" s="233"/>
      <c r="E87" s="234"/>
      <c r="F87" s="235"/>
      <c r="G87" s="236"/>
      <c r="I87" s="162"/>
      <c r="J87" s="162"/>
      <c r="K87" s="162"/>
      <c r="L87" s="250"/>
    </row>
    <row r="88" spans="1:12" s="249" customFormat="1" ht="16.5">
      <c r="A88" s="179"/>
      <c r="B88" s="167"/>
      <c r="C88" s="163"/>
      <c r="D88" s="171"/>
      <c r="E88" s="251"/>
      <c r="F88" s="252"/>
      <c r="G88" s="184"/>
      <c r="I88" s="162"/>
      <c r="J88" s="162"/>
      <c r="K88" s="162"/>
      <c r="L88" s="250"/>
    </row>
    <row r="89" spans="1:12" s="249" customFormat="1" ht="18">
      <c r="A89" s="416"/>
      <c r="B89" s="417"/>
      <c r="C89" s="418" t="s">
        <v>1408</v>
      </c>
      <c r="D89" s="419"/>
      <c r="E89" s="420"/>
      <c r="F89" s="421"/>
      <c r="G89" s="422"/>
      <c r="I89" s="162"/>
      <c r="J89" s="162"/>
      <c r="K89" s="162"/>
      <c r="L89" s="250"/>
    </row>
    <row r="90" spans="1:12" s="249" customFormat="1" ht="16.5">
      <c r="A90" s="423">
        <v>44552</v>
      </c>
      <c r="B90" s="424" t="s">
        <v>830</v>
      </c>
      <c r="C90" s="425" t="s">
        <v>831</v>
      </c>
      <c r="D90" s="426">
        <v>3611.26</v>
      </c>
      <c r="E90" s="427"/>
      <c r="F90" s="428" t="s">
        <v>646</v>
      </c>
      <c r="G90" s="429" t="s">
        <v>773</v>
      </c>
      <c r="I90" s="162"/>
      <c r="J90" s="162"/>
      <c r="K90" s="162"/>
      <c r="L90" s="250"/>
    </row>
    <row r="91" spans="1:12" s="162" customFormat="1" ht="16.5">
      <c r="A91" s="423" t="s">
        <v>14</v>
      </c>
      <c r="B91" s="430" t="s">
        <v>832</v>
      </c>
      <c r="C91" s="430" t="s">
        <v>833</v>
      </c>
      <c r="D91" s="426"/>
      <c r="E91" s="427">
        <v>3611.26</v>
      </c>
      <c r="F91" s="428" t="s">
        <v>646</v>
      </c>
      <c r="G91" s="429" t="s">
        <v>826</v>
      </c>
      <c r="H91" s="249"/>
      <c r="L91" s="250"/>
    </row>
    <row r="92" spans="1:12" s="249" customFormat="1" ht="18">
      <c r="A92" s="431"/>
      <c r="B92" s="432"/>
      <c r="C92" s="433" t="s">
        <v>775</v>
      </c>
      <c r="D92" s="434"/>
      <c r="E92" s="435"/>
      <c r="F92" s="436"/>
      <c r="G92" s="437"/>
      <c r="I92" s="162"/>
      <c r="J92" s="162"/>
      <c r="K92" s="162"/>
      <c r="L92" s="250"/>
    </row>
    <row r="93" spans="1:12" s="249" customFormat="1" ht="16.5">
      <c r="A93" s="179"/>
      <c r="B93" s="167"/>
      <c r="C93" s="163"/>
      <c r="D93" s="171"/>
      <c r="E93" s="251"/>
      <c r="F93" s="252"/>
      <c r="G93" s="184"/>
      <c r="I93" s="162"/>
      <c r="J93" s="162"/>
      <c r="K93" s="162"/>
      <c r="L93" s="250"/>
    </row>
    <row r="94" spans="1:12" s="249" customFormat="1" ht="18">
      <c r="A94" s="255"/>
      <c r="B94" s="256"/>
      <c r="C94" s="253" t="s">
        <v>836</v>
      </c>
      <c r="D94" s="257"/>
      <c r="E94" s="226"/>
      <c r="F94" s="227"/>
      <c r="G94" s="228"/>
      <c r="I94" s="162"/>
      <c r="J94" s="162"/>
      <c r="K94" s="162"/>
      <c r="L94" s="250"/>
    </row>
    <row r="95" spans="1:12" s="249" customFormat="1" ht="16.5">
      <c r="A95" s="238">
        <v>44540</v>
      </c>
      <c r="B95" s="258" t="s">
        <v>834</v>
      </c>
      <c r="C95" s="209" t="s">
        <v>835</v>
      </c>
      <c r="D95" s="210">
        <v>297754.78000000003</v>
      </c>
      <c r="E95" s="190"/>
      <c r="F95" s="191" t="s">
        <v>646</v>
      </c>
      <c r="G95" s="229" t="s">
        <v>837</v>
      </c>
      <c r="I95" s="162"/>
      <c r="J95" s="162"/>
      <c r="K95" s="162"/>
      <c r="L95" s="250"/>
    </row>
    <row r="96" spans="1:12" s="162" customFormat="1" ht="16.5">
      <c r="A96" s="238"/>
      <c r="B96" s="258" t="s">
        <v>830</v>
      </c>
      <c r="C96" s="258" t="s">
        <v>831</v>
      </c>
      <c r="D96" s="210"/>
      <c r="E96" s="190">
        <v>297754.78000000003</v>
      </c>
      <c r="F96" s="191" t="s">
        <v>646</v>
      </c>
      <c r="G96" s="229" t="s">
        <v>839</v>
      </c>
      <c r="H96" s="249"/>
      <c r="L96" s="250"/>
    </row>
    <row r="97" spans="1:12" s="249" customFormat="1" ht="18">
      <c r="A97" s="239"/>
      <c r="B97" s="259"/>
      <c r="C97" s="232" t="s">
        <v>838</v>
      </c>
      <c r="D97" s="260"/>
      <c r="E97" s="234"/>
      <c r="F97" s="235"/>
      <c r="G97" s="236"/>
      <c r="I97" s="162"/>
      <c r="J97" s="162"/>
      <c r="K97" s="162"/>
      <c r="L97" s="250"/>
    </row>
    <row r="98" spans="1:12" s="249" customFormat="1" ht="16.5">
      <c r="A98" s="179"/>
      <c r="B98" s="162"/>
      <c r="C98" s="162"/>
      <c r="D98" s="171"/>
      <c r="E98" s="251"/>
      <c r="F98" s="252"/>
      <c r="G98" s="184"/>
      <c r="I98" s="162"/>
      <c r="J98" s="162"/>
      <c r="K98" s="162"/>
      <c r="L98" s="250"/>
    </row>
    <row r="99" spans="1:12" s="249" customFormat="1" ht="18">
      <c r="A99" s="261"/>
      <c r="B99" s="278"/>
      <c r="C99" s="277" t="s">
        <v>899</v>
      </c>
      <c r="D99" s="278"/>
      <c r="E99" s="278"/>
      <c r="F99" s="262"/>
      <c r="G99" s="228"/>
      <c r="I99" s="162"/>
      <c r="J99" s="162"/>
      <c r="K99" s="162"/>
      <c r="L99" s="250"/>
    </row>
    <row r="100" spans="1:12" s="249" customFormat="1" ht="16.5">
      <c r="A100" s="263">
        <v>44566</v>
      </c>
      <c r="B100" s="264" t="s">
        <v>840</v>
      </c>
      <c r="C100" s="264" t="s">
        <v>841</v>
      </c>
      <c r="D100" s="265">
        <v>153091.5</v>
      </c>
      <c r="E100" s="265"/>
      <c r="F100" s="191" t="s">
        <v>646</v>
      </c>
      <c r="G100" s="229" t="s">
        <v>842</v>
      </c>
      <c r="I100" s="162"/>
      <c r="J100" s="162"/>
      <c r="K100" s="162"/>
      <c r="L100" s="250"/>
    </row>
    <row r="101" spans="1:12" s="162" customFormat="1" ht="16.5">
      <c r="A101" s="263"/>
      <c r="B101" s="266" t="s">
        <v>845</v>
      </c>
      <c r="C101" s="266" t="s">
        <v>843</v>
      </c>
      <c r="D101" s="267" t="s">
        <v>14</v>
      </c>
      <c r="E101" s="265">
        <f>+D100</f>
        <v>153091.5</v>
      </c>
      <c r="F101" s="191" t="s">
        <v>646</v>
      </c>
      <c r="G101" s="229"/>
      <c r="H101" s="249"/>
      <c r="L101" s="250"/>
    </row>
    <row r="102" spans="1:12" s="249" customFormat="1" ht="18">
      <c r="A102" s="239"/>
      <c r="B102" s="231"/>
      <c r="C102" s="232" t="s">
        <v>844</v>
      </c>
      <c r="D102" s="233"/>
      <c r="E102" s="234"/>
      <c r="F102" s="235"/>
      <c r="G102" s="236"/>
      <c r="I102" s="162"/>
      <c r="J102" s="162"/>
      <c r="K102" s="162"/>
      <c r="L102" s="250"/>
    </row>
    <row r="103" spans="1:12" s="249" customFormat="1" ht="18">
      <c r="A103" s="179"/>
      <c r="B103" s="162"/>
      <c r="C103" s="177"/>
      <c r="D103" s="171"/>
      <c r="E103" s="251"/>
      <c r="F103" s="248"/>
      <c r="G103" s="184"/>
      <c r="I103" s="162"/>
      <c r="J103" s="162"/>
      <c r="K103" s="162"/>
      <c r="L103" s="250"/>
    </row>
    <row r="104" spans="1:12" s="162" customFormat="1" ht="18">
      <c r="A104" s="255"/>
      <c r="B104" s="256"/>
      <c r="C104" s="253" t="s">
        <v>846</v>
      </c>
      <c r="D104" s="257"/>
      <c r="E104" s="226"/>
      <c r="F104" s="227"/>
      <c r="G104" s="228"/>
      <c r="H104" s="249"/>
      <c r="L104" s="250"/>
    </row>
    <row r="105" spans="1:12" s="249" customFormat="1" ht="16.5">
      <c r="A105" s="238">
        <v>44461</v>
      </c>
      <c r="B105" s="209" t="s">
        <v>672</v>
      </c>
      <c r="C105" s="209" t="s">
        <v>847</v>
      </c>
      <c r="D105" s="210">
        <v>17652</v>
      </c>
      <c r="E105" s="190"/>
      <c r="F105" s="191" t="s">
        <v>646</v>
      </c>
      <c r="G105" s="229" t="s">
        <v>773</v>
      </c>
      <c r="I105" s="162"/>
      <c r="J105" s="162"/>
      <c r="K105" s="162"/>
      <c r="L105" s="250"/>
    </row>
    <row r="106" spans="1:12" s="249" customFormat="1" ht="16.5">
      <c r="A106" s="238"/>
      <c r="B106" s="258" t="s">
        <v>671</v>
      </c>
      <c r="C106" s="258" t="s">
        <v>848</v>
      </c>
      <c r="D106" s="210"/>
      <c r="E106" s="190">
        <v>17652</v>
      </c>
      <c r="F106" s="191" t="s">
        <v>646</v>
      </c>
      <c r="G106" s="229" t="s">
        <v>859</v>
      </c>
      <c r="I106" s="162"/>
      <c r="J106" s="162"/>
      <c r="K106" s="162"/>
      <c r="L106" s="250"/>
    </row>
    <row r="107" spans="1:12" s="249" customFormat="1" ht="18">
      <c r="A107" s="239"/>
      <c r="B107" s="259"/>
      <c r="C107" s="232" t="s">
        <v>775</v>
      </c>
      <c r="D107" s="260"/>
      <c r="E107" s="234"/>
      <c r="F107" s="235"/>
      <c r="G107" s="236"/>
      <c r="I107" s="162"/>
      <c r="J107" s="162"/>
      <c r="K107" s="162"/>
      <c r="L107" s="250"/>
    </row>
    <row r="108" spans="1:12" s="249" customFormat="1" ht="18">
      <c r="A108" s="179"/>
      <c r="B108" s="162"/>
      <c r="C108" s="177"/>
      <c r="D108" s="171"/>
      <c r="E108" s="251"/>
      <c r="F108" s="248"/>
      <c r="G108" s="184"/>
      <c r="I108" s="162"/>
      <c r="J108" s="162"/>
      <c r="K108" s="162"/>
      <c r="L108" s="250"/>
    </row>
    <row r="109" spans="1:12" s="162" customFormat="1" ht="18">
      <c r="A109" s="255"/>
      <c r="B109" s="256"/>
      <c r="C109" s="253" t="s">
        <v>849</v>
      </c>
      <c r="D109" s="257"/>
      <c r="E109" s="226"/>
      <c r="F109" s="227"/>
      <c r="G109" s="228"/>
      <c r="H109" s="249"/>
      <c r="L109" s="250"/>
    </row>
    <row r="110" spans="1:12" s="249" customFormat="1" ht="16.5">
      <c r="A110" s="238">
        <v>44412</v>
      </c>
      <c r="B110" s="209" t="s">
        <v>850</v>
      </c>
      <c r="C110" s="209" t="s">
        <v>852</v>
      </c>
      <c r="D110" s="210">
        <v>1928.08</v>
      </c>
      <c r="E110" s="190"/>
      <c r="F110" s="191" t="s">
        <v>646</v>
      </c>
      <c r="G110" s="229" t="s">
        <v>773</v>
      </c>
      <c r="I110" s="162"/>
      <c r="J110" s="162"/>
      <c r="K110" s="162"/>
      <c r="L110" s="250"/>
    </row>
    <row r="111" spans="1:12" s="249" customFormat="1" ht="16.5">
      <c r="A111" s="238"/>
      <c r="B111" s="258" t="s">
        <v>853</v>
      </c>
      <c r="C111" s="258" t="s">
        <v>851</v>
      </c>
      <c r="D111" s="210"/>
      <c r="E111" s="190">
        <v>1928.08</v>
      </c>
      <c r="F111" s="191" t="s">
        <v>646</v>
      </c>
      <c r="G111" s="229" t="s">
        <v>860</v>
      </c>
      <c r="I111" s="162"/>
      <c r="J111" s="162"/>
      <c r="K111" s="162"/>
      <c r="L111" s="250"/>
    </row>
    <row r="112" spans="1:12" s="249" customFormat="1" ht="18">
      <c r="A112" s="239"/>
      <c r="B112" s="259"/>
      <c r="C112" s="232" t="s">
        <v>854</v>
      </c>
      <c r="D112" s="260"/>
      <c r="E112" s="234"/>
      <c r="F112" s="235"/>
      <c r="G112" s="236"/>
      <c r="I112" s="162"/>
      <c r="J112" s="162"/>
      <c r="K112" s="162"/>
      <c r="L112" s="250"/>
    </row>
    <row r="113" spans="1:12" s="249" customFormat="1" ht="16.5">
      <c r="A113" s="179"/>
      <c r="B113" s="162"/>
      <c r="C113" s="162"/>
      <c r="D113" s="171"/>
      <c r="E113" s="251"/>
      <c r="F113" s="252"/>
      <c r="G113" s="184"/>
      <c r="I113" s="162"/>
      <c r="J113" s="162"/>
      <c r="K113" s="162"/>
      <c r="L113" s="250"/>
    </row>
    <row r="114" spans="1:12" s="249" customFormat="1" ht="18">
      <c r="A114" s="255"/>
      <c r="B114" s="256"/>
      <c r="C114" s="253" t="s">
        <v>855</v>
      </c>
      <c r="D114" s="257"/>
      <c r="E114" s="226"/>
      <c r="F114" s="227"/>
      <c r="G114" s="228"/>
      <c r="I114" s="162"/>
      <c r="J114" s="162"/>
      <c r="K114" s="162"/>
      <c r="L114" s="250"/>
    </row>
    <row r="115" spans="1:12" s="249" customFormat="1" ht="16.5">
      <c r="A115" s="238">
        <v>44468</v>
      </c>
      <c r="B115" s="209" t="s">
        <v>850</v>
      </c>
      <c r="C115" s="209" t="s">
        <v>852</v>
      </c>
      <c r="D115" s="210">
        <v>1402.24</v>
      </c>
      <c r="E115" s="190"/>
      <c r="F115" s="191" t="s">
        <v>646</v>
      </c>
      <c r="G115" s="229" t="s">
        <v>773</v>
      </c>
      <c r="I115" s="162"/>
      <c r="J115" s="162"/>
      <c r="K115" s="162"/>
      <c r="L115" s="250"/>
    </row>
    <row r="116" spans="1:12" s="162" customFormat="1" ht="16.5">
      <c r="A116" s="238"/>
      <c r="B116" s="258" t="s">
        <v>853</v>
      </c>
      <c r="C116" s="258" t="s">
        <v>851</v>
      </c>
      <c r="D116" s="210"/>
      <c r="E116" s="190">
        <v>1402.24</v>
      </c>
      <c r="F116" s="191" t="s">
        <v>646</v>
      </c>
      <c r="G116" s="229" t="s">
        <v>861</v>
      </c>
      <c r="H116" s="249"/>
      <c r="L116" s="250"/>
    </row>
    <row r="117" spans="1:12" s="249" customFormat="1" ht="18">
      <c r="A117" s="239"/>
      <c r="B117" s="259"/>
      <c r="C117" s="232" t="s">
        <v>856</v>
      </c>
      <c r="D117" s="260"/>
      <c r="E117" s="234"/>
      <c r="F117" s="235"/>
      <c r="G117" s="236"/>
      <c r="I117" s="191"/>
      <c r="J117" s="162"/>
      <c r="K117" s="162"/>
      <c r="L117" s="250"/>
    </row>
    <row r="118" spans="1:12" s="249" customFormat="1" ht="16.5">
      <c r="A118" s="179"/>
      <c r="B118" s="162"/>
      <c r="C118" s="162"/>
      <c r="D118" s="171"/>
      <c r="E118" s="251"/>
      <c r="F118" s="252"/>
      <c r="G118" s="184"/>
      <c r="I118" s="191"/>
      <c r="J118" s="162"/>
      <c r="K118" s="162"/>
      <c r="L118" s="250"/>
    </row>
    <row r="119" spans="1:12" s="249" customFormat="1" ht="18">
      <c r="A119" s="255"/>
      <c r="B119" s="256"/>
      <c r="C119" s="253" t="s">
        <v>857</v>
      </c>
      <c r="D119" s="257"/>
      <c r="E119" s="226"/>
      <c r="F119" s="227"/>
      <c r="G119" s="228"/>
      <c r="I119" s="162"/>
      <c r="J119" s="162"/>
      <c r="K119" s="162"/>
      <c r="L119" s="250"/>
    </row>
    <row r="120" spans="1:12" s="249" customFormat="1" ht="16.5">
      <c r="A120" s="238">
        <v>44538</v>
      </c>
      <c r="B120" s="209" t="s">
        <v>850</v>
      </c>
      <c r="C120" s="209" t="s">
        <v>852</v>
      </c>
      <c r="D120" s="210">
        <v>3067.4</v>
      </c>
      <c r="E120" s="190"/>
      <c r="F120" s="191" t="s">
        <v>646</v>
      </c>
      <c r="G120" s="229" t="s">
        <v>773</v>
      </c>
      <c r="I120" s="162"/>
      <c r="J120" s="162"/>
      <c r="K120" s="162"/>
      <c r="L120" s="250"/>
    </row>
    <row r="121" spans="1:12" s="162" customFormat="1" ht="16.5">
      <c r="A121" s="238"/>
      <c r="B121" s="258" t="s">
        <v>853</v>
      </c>
      <c r="C121" s="258" t="s">
        <v>851</v>
      </c>
      <c r="D121" s="210"/>
      <c r="E121" s="190">
        <v>3067.4</v>
      </c>
      <c r="F121" s="191" t="s">
        <v>646</v>
      </c>
      <c r="G121" s="229" t="s">
        <v>862</v>
      </c>
      <c r="H121" s="249"/>
      <c r="L121" s="250"/>
    </row>
    <row r="122" spans="1:12" s="249" customFormat="1" ht="18">
      <c r="A122" s="239"/>
      <c r="B122" s="259"/>
      <c r="C122" s="232" t="s">
        <v>858</v>
      </c>
      <c r="D122" s="260"/>
      <c r="E122" s="234"/>
      <c r="F122" s="235"/>
      <c r="G122" s="236"/>
      <c r="I122" s="162"/>
      <c r="J122" s="162"/>
      <c r="K122" s="162"/>
      <c r="L122" s="250"/>
    </row>
    <row r="123" spans="1:12" s="249" customFormat="1" ht="16.5">
      <c r="A123" s="179"/>
      <c r="B123" s="162"/>
      <c r="C123" s="162"/>
      <c r="D123" s="171"/>
      <c r="E123" s="251"/>
      <c r="F123" s="252"/>
      <c r="G123" s="184"/>
      <c r="I123" s="162"/>
      <c r="J123" s="162"/>
      <c r="K123" s="162"/>
      <c r="L123" s="250"/>
    </row>
    <row r="124" spans="1:12" s="249" customFormat="1" ht="18">
      <c r="A124" s="255"/>
      <c r="B124" s="256"/>
      <c r="C124" s="253" t="s">
        <v>863</v>
      </c>
      <c r="D124" s="257"/>
      <c r="E124" s="226"/>
      <c r="F124" s="227"/>
      <c r="G124" s="228"/>
      <c r="I124" s="162"/>
      <c r="J124" s="162"/>
      <c r="K124" s="162"/>
      <c r="L124" s="250"/>
    </row>
    <row r="125" spans="1:12" s="249" customFormat="1" ht="16.5">
      <c r="A125" s="238">
        <v>44538</v>
      </c>
      <c r="B125" s="209" t="s">
        <v>850</v>
      </c>
      <c r="C125" s="209" t="s">
        <v>852</v>
      </c>
      <c r="D125" s="210">
        <v>3067.4</v>
      </c>
      <c r="E125" s="190"/>
      <c r="F125" s="191" t="s">
        <v>646</v>
      </c>
      <c r="G125" s="229" t="s">
        <v>773</v>
      </c>
      <c r="I125" s="162"/>
      <c r="J125" s="162"/>
      <c r="K125" s="162"/>
      <c r="L125" s="250"/>
    </row>
    <row r="126" spans="1:12" s="162" customFormat="1" ht="16.5">
      <c r="A126" s="238"/>
      <c r="B126" s="258" t="s">
        <v>853</v>
      </c>
      <c r="C126" s="258" t="s">
        <v>851</v>
      </c>
      <c r="D126" s="210"/>
      <c r="E126" s="190">
        <v>3067.4</v>
      </c>
      <c r="F126" s="191" t="s">
        <v>646</v>
      </c>
      <c r="G126" s="229" t="s">
        <v>862</v>
      </c>
      <c r="H126" s="249"/>
      <c r="L126" s="250"/>
    </row>
    <row r="127" spans="1:12" s="249" customFormat="1" ht="18">
      <c r="A127" s="239"/>
      <c r="B127" s="259"/>
      <c r="C127" s="232" t="s">
        <v>858</v>
      </c>
      <c r="D127" s="260"/>
      <c r="E127" s="234"/>
      <c r="F127" s="235"/>
      <c r="G127" s="236"/>
      <c r="I127" s="162"/>
      <c r="J127" s="162"/>
      <c r="K127" s="162"/>
      <c r="L127" s="250"/>
    </row>
    <row r="128" spans="1:12" s="249" customFormat="1" ht="16.5">
      <c r="A128" s="179"/>
      <c r="B128" s="162"/>
      <c r="C128" s="162"/>
      <c r="D128" s="171"/>
      <c r="E128" s="251"/>
      <c r="F128" s="252"/>
      <c r="G128" s="184"/>
      <c r="I128" s="162"/>
      <c r="J128" s="162"/>
      <c r="K128" s="162"/>
      <c r="L128" s="250"/>
    </row>
    <row r="129" spans="1:12" s="249" customFormat="1" ht="18">
      <c r="A129" s="255"/>
      <c r="B129" s="256"/>
      <c r="C129" s="275" t="s">
        <v>867</v>
      </c>
      <c r="D129" s="257"/>
      <c r="E129" s="226"/>
      <c r="F129" s="227"/>
      <c r="G129" s="228"/>
      <c r="I129" s="162"/>
      <c r="J129" s="162"/>
      <c r="K129" s="162"/>
      <c r="L129" s="250"/>
    </row>
    <row r="130" spans="1:12" s="249" customFormat="1" ht="16.5">
      <c r="A130" s="238">
        <v>44490</v>
      </c>
      <c r="B130" s="209" t="s">
        <v>864</v>
      </c>
      <c r="C130" s="209" t="s">
        <v>865</v>
      </c>
      <c r="D130" s="210">
        <v>125</v>
      </c>
      <c r="E130" s="190"/>
      <c r="F130" s="191" t="s">
        <v>646</v>
      </c>
      <c r="G130" s="229" t="s">
        <v>773</v>
      </c>
      <c r="H130" s="619"/>
      <c r="I130" s="620"/>
      <c r="J130" s="162"/>
      <c r="K130" s="162"/>
      <c r="L130" s="250"/>
    </row>
    <row r="131" spans="1:12" s="249" customFormat="1" ht="16.5">
      <c r="A131" s="238"/>
      <c r="B131" s="209" t="s">
        <v>864</v>
      </c>
      <c r="C131" s="209" t="s">
        <v>865</v>
      </c>
      <c r="D131" s="210">
        <v>69.540000000000006</v>
      </c>
      <c r="E131" s="190"/>
      <c r="F131" s="191" t="s">
        <v>646</v>
      </c>
      <c r="G131" s="229"/>
      <c r="H131" s="276"/>
      <c r="I131" s="274"/>
      <c r="J131" s="162"/>
      <c r="K131" s="162"/>
      <c r="L131" s="250"/>
    </row>
    <row r="132" spans="1:12" s="249" customFormat="1" ht="16.5">
      <c r="A132" s="238"/>
      <c r="B132" s="209" t="s">
        <v>864</v>
      </c>
      <c r="C132" s="209" t="s">
        <v>865</v>
      </c>
      <c r="D132" s="210">
        <v>486.45</v>
      </c>
      <c r="E132" s="190"/>
      <c r="F132" s="191" t="s">
        <v>646</v>
      </c>
      <c r="G132" s="229"/>
      <c r="H132" s="276"/>
      <c r="I132" s="274"/>
      <c r="J132" s="162"/>
      <c r="K132" s="162"/>
      <c r="L132" s="250"/>
    </row>
    <row r="133" spans="1:12" s="162" customFormat="1" ht="16.5">
      <c r="A133" s="238"/>
      <c r="B133" s="258" t="s">
        <v>799</v>
      </c>
      <c r="C133" s="258" t="s">
        <v>866</v>
      </c>
      <c r="D133" s="210"/>
      <c r="E133" s="210">
        <v>125</v>
      </c>
      <c r="F133" s="191" t="s">
        <v>646</v>
      </c>
      <c r="G133" s="229"/>
      <c r="H133" s="249"/>
      <c r="L133" s="250"/>
    </row>
    <row r="134" spans="1:12" s="162" customFormat="1" ht="16.5">
      <c r="A134" s="238"/>
      <c r="B134" s="258" t="s">
        <v>799</v>
      </c>
      <c r="C134" s="258" t="s">
        <v>866</v>
      </c>
      <c r="D134" s="210"/>
      <c r="E134" s="210">
        <v>69.540000000000006</v>
      </c>
      <c r="F134" s="191" t="s">
        <v>646</v>
      </c>
      <c r="G134" s="229"/>
      <c r="H134" s="249"/>
      <c r="L134" s="250"/>
    </row>
    <row r="135" spans="1:12" s="162" customFormat="1" ht="16.5">
      <c r="A135" s="238"/>
      <c r="B135" s="258" t="s">
        <v>799</v>
      </c>
      <c r="C135" s="258" t="s">
        <v>866</v>
      </c>
      <c r="D135" s="210"/>
      <c r="E135" s="210">
        <v>486.45</v>
      </c>
      <c r="F135" s="191" t="s">
        <v>646</v>
      </c>
      <c r="G135" s="229"/>
      <c r="H135" s="249"/>
      <c r="L135" s="250"/>
    </row>
    <row r="136" spans="1:12" s="162" customFormat="1" ht="18">
      <c r="A136" s="238"/>
      <c r="B136" s="258"/>
      <c r="C136" s="275" t="s">
        <v>912</v>
      </c>
      <c r="D136" s="210"/>
      <c r="E136" s="210"/>
      <c r="F136" s="191"/>
      <c r="G136" s="229"/>
      <c r="H136" s="249"/>
      <c r="L136" s="250"/>
    </row>
    <row r="137" spans="1:12" s="162" customFormat="1" ht="16.5">
      <c r="A137" s="238"/>
      <c r="B137" s="209" t="s">
        <v>909</v>
      </c>
      <c r="C137" s="209" t="s">
        <v>910</v>
      </c>
      <c r="D137" s="210">
        <v>680.99</v>
      </c>
      <c r="E137" s="190"/>
      <c r="F137" s="191" t="s">
        <v>646</v>
      </c>
      <c r="G137" s="229"/>
      <c r="H137" s="249"/>
      <c r="L137" s="250"/>
    </row>
    <row r="138" spans="1:12" s="162" customFormat="1" ht="16.5">
      <c r="A138" s="238"/>
      <c r="B138" s="258" t="s">
        <v>911</v>
      </c>
      <c r="C138" s="258" t="s">
        <v>869</v>
      </c>
      <c r="D138" s="210"/>
      <c r="E138" s="190">
        <v>680.99</v>
      </c>
      <c r="F138" s="191" t="s">
        <v>646</v>
      </c>
      <c r="G138" s="229"/>
      <c r="H138" s="249"/>
      <c r="L138" s="250"/>
    </row>
    <row r="139" spans="1:12" s="162" customFormat="1" ht="16.5">
      <c r="A139" s="238"/>
      <c r="B139" s="209" t="s">
        <v>911</v>
      </c>
      <c r="C139" s="209" t="s">
        <v>869</v>
      </c>
      <c r="D139" s="210">
        <v>680.99</v>
      </c>
      <c r="E139" s="190"/>
      <c r="F139" s="191" t="s">
        <v>646</v>
      </c>
      <c r="G139" s="229"/>
      <c r="H139" s="249"/>
      <c r="L139" s="250"/>
    </row>
    <row r="140" spans="1:12" s="162" customFormat="1" ht="16.5">
      <c r="A140" s="238"/>
      <c r="B140" s="258" t="s">
        <v>909</v>
      </c>
      <c r="C140" s="258" t="s">
        <v>910</v>
      </c>
      <c r="D140" s="210"/>
      <c r="E140" s="190">
        <v>680.99</v>
      </c>
      <c r="F140" s="191" t="s">
        <v>646</v>
      </c>
      <c r="G140" s="229"/>
      <c r="H140" s="249"/>
      <c r="L140" s="250"/>
    </row>
    <row r="141" spans="1:12" s="249" customFormat="1" ht="18">
      <c r="A141" s="239"/>
      <c r="B141" s="259"/>
      <c r="C141" s="232" t="s">
        <v>908</v>
      </c>
      <c r="D141" s="260"/>
      <c r="E141" s="234"/>
      <c r="F141" s="235"/>
      <c r="G141" s="236"/>
      <c r="I141" s="162"/>
      <c r="J141" s="162"/>
      <c r="K141" s="162"/>
      <c r="L141" s="250"/>
    </row>
    <row r="142" spans="1:12" s="249" customFormat="1" ht="17" thickBot="1">
      <c r="A142" s="179"/>
      <c r="B142" s="162"/>
      <c r="C142" s="162"/>
      <c r="D142" s="171"/>
      <c r="E142" s="251"/>
      <c r="F142" s="252"/>
      <c r="G142" s="184"/>
      <c r="I142" s="162"/>
      <c r="J142" s="162"/>
      <c r="K142" s="162"/>
      <c r="L142" s="250"/>
    </row>
    <row r="143" spans="1:12" s="249" customFormat="1" ht="18">
      <c r="A143" s="269"/>
      <c r="B143" s="270"/>
      <c r="C143" s="243" t="s">
        <v>870</v>
      </c>
      <c r="D143" s="271"/>
      <c r="E143" s="187"/>
      <c r="F143" s="188"/>
      <c r="G143" s="189"/>
      <c r="I143" s="162"/>
      <c r="J143" s="162"/>
      <c r="K143" s="162"/>
      <c r="L143" s="250"/>
    </row>
    <row r="144" spans="1:12" s="249" customFormat="1" ht="16.5">
      <c r="A144" s="238">
        <v>44378</v>
      </c>
      <c r="B144" s="215" t="s">
        <v>898</v>
      </c>
      <c r="C144" s="215" t="s">
        <v>900</v>
      </c>
      <c r="D144" s="210">
        <v>700000</v>
      </c>
      <c r="E144" s="190"/>
      <c r="F144" s="191" t="s">
        <v>646</v>
      </c>
      <c r="G144" s="192" t="s">
        <v>901</v>
      </c>
      <c r="I144" s="162"/>
      <c r="J144" s="162"/>
      <c r="K144" s="162"/>
      <c r="L144" s="250"/>
    </row>
    <row r="145" spans="1:12" s="162" customFormat="1" ht="16.5">
      <c r="A145" s="238"/>
      <c r="B145" s="230" t="s">
        <v>868</v>
      </c>
      <c r="C145" s="230" t="s">
        <v>869</v>
      </c>
      <c r="D145" s="210"/>
      <c r="E145" s="190">
        <v>700000</v>
      </c>
      <c r="F145" s="191" t="s">
        <v>646</v>
      </c>
      <c r="G145" s="192" t="s">
        <v>1049</v>
      </c>
      <c r="H145" s="249"/>
      <c r="L145" s="250"/>
    </row>
    <row r="146" spans="1:12" s="249" customFormat="1" ht="18.5" thickBot="1">
      <c r="A146" s="245"/>
      <c r="B146" s="272"/>
      <c r="C146" s="247" t="s">
        <v>931</v>
      </c>
      <c r="D146" s="273"/>
      <c r="E146" s="194"/>
      <c r="F146" s="195"/>
      <c r="G146" s="196"/>
      <c r="I146" s="162"/>
      <c r="J146" s="162"/>
      <c r="K146" s="162"/>
      <c r="L146" s="250"/>
    </row>
    <row r="147" spans="1:12" s="249" customFormat="1" ht="17" thickBot="1">
      <c r="A147" s="179"/>
      <c r="B147" s="162"/>
      <c r="C147" s="162"/>
      <c r="D147" s="171"/>
      <c r="E147" s="251"/>
      <c r="F147" s="252"/>
      <c r="G147" s="184"/>
      <c r="I147" s="162"/>
      <c r="J147" s="162"/>
      <c r="K147" s="162"/>
      <c r="L147" s="250"/>
    </row>
    <row r="148" spans="1:12" s="249" customFormat="1" ht="18">
      <c r="A148" s="269"/>
      <c r="B148" s="270"/>
      <c r="C148" s="243" t="s">
        <v>871</v>
      </c>
      <c r="D148" s="271"/>
      <c r="E148" s="187"/>
      <c r="F148" s="188"/>
      <c r="G148" s="189"/>
      <c r="I148" s="162"/>
      <c r="J148" s="162"/>
      <c r="K148" s="162"/>
      <c r="L148" s="250"/>
    </row>
    <row r="149" spans="1:12" s="249" customFormat="1" ht="16.5">
      <c r="A149" s="238">
        <v>44378</v>
      </c>
      <c r="B149" s="215" t="s">
        <v>898</v>
      </c>
      <c r="C149" s="215" t="s">
        <v>900</v>
      </c>
      <c r="D149" s="210">
        <v>600000</v>
      </c>
      <c r="E149" s="190"/>
      <c r="F149" s="191" t="s">
        <v>646</v>
      </c>
      <c r="G149" s="192" t="s">
        <v>901</v>
      </c>
      <c r="I149" s="162"/>
      <c r="J149" s="162"/>
      <c r="K149" s="162"/>
      <c r="L149" s="250"/>
    </row>
    <row r="150" spans="1:12" s="162" customFormat="1" ht="16.5">
      <c r="A150" s="238"/>
      <c r="B150" s="230" t="s">
        <v>868</v>
      </c>
      <c r="C150" s="230" t="s">
        <v>869</v>
      </c>
      <c r="D150" s="210"/>
      <c r="E150" s="190">
        <v>600000</v>
      </c>
      <c r="F150" s="191" t="s">
        <v>646</v>
      </c>
      <c r="G150" s="192" t="s">
        <v>1048</v>
      </c>
      <c r="H150" s="249"/>
      <c r="L150" s="250"/>
    </row>
    <row r="151" spans="1:12" s="249" customFormat="1" ht="18.5" thickBot="1">
      <c r="A151" s="245"/>
      <c r="B151" s="272"/>
      <c r="C151" s="247" t="s">
        <v>932</v>
      </c>
      <c r="D151" s="273"/>
      <c r="E151" s="194"/>
      <c r="F151" s="195"/>
      <c r="G151" s="196"/>
      <c r="I151" s="162"/>
      <c r="J151" s="162"/>
      <c r="K151" s="162"/>
      <c r="L151" s="250"/>
    </row>
    <row r="152" spans="1:12" s="249" customFormat="1" ht="17" thickBot="1">
      <c r="A152" s="179"/>
      <c r="B152" s="162"/>
      <c r="C152" s="162"/>
      <c r="D152" s="171"/>
      <c r="E152" s="251"/>
      <c r="F152" s="252"/>
      <c r="G152" s="184"/>
      <c r="I152" s="162"/>
      <c r="J152" s="162"/>
      <c r="K152" s="162"/>
      <c r="L152" s="250"/>
    </row>
    <row r="153" spans="1:12" s="249" customFormat="1" ht="18">
      <c r="A153" s="269"/>
      <c r="B153" s="270"/>
      <c r="C153" s="243" t="s">
        <v>893</v>
      </c>
      <c r="D153" s="271"/>
      <c r="E153" s="187"/>
      <c r="F153" s="188"/>
      <c r="G153" s="189"/>
      <c r="I153" s="162"/>
      <c r="J153" s="162"/>
      <c r="K153" s="162"/>
      <c r="L153" s="250"/>
    </row>
    <row r="154" spans="1:12" s="249" customFormat="1" ht="16.5">
      <c r="A154" s="238">
        <v>44378</v>
      </c>
      <c r="B154" s="215" t="s">
        <v>898</v>
      </c>
      <c r="C154" s="215" t="s">
        <v>900</v>
      </c>
      <c r="D154" s="210">
        <v>100000</v>
      </c>
      <c r="E154" s="190"/>
      <c r="F154" s="191" t="s">
        <v>646</v>
      </c>
      <c r="G154" s="192" t="s">
        <v>901</v>
      </c>
      <c r="I154" s="162"/>
      <c r="J154" s="162"/>
      <c r="K154" s="162"/>
      <c r="L154" s="250"/>
    </row>
    <row r="155" spans="1:12" s="162" customFormat="1" ht="16.5">
      <c r="A155" s="238"/>
      <c r="B155" s="230" t="s">
        <v>868</v>
      </c>
      <c r="C155" s="230" t="s">
        <v>869</v>
      </c>
      <c r="D155" s="210"/>
      <c r="E155" s="190">
        <v>100000</v>
      </c>
      <c r="F155" s="191" t="s">
        <v>646</v>
      </c>
      <c r="G155" s="192" t="s">
        <v>1047</v>
      </c>
      <c r="H155" s="249"/>
      <c r="L155" s="250"/>
    </row>
    <row r="156" spans="1:12" s="249" customFormat="1" ht="18.5" thickBot="1">
      <c r="A156" s="245"/>
      <c r="B156" s="272"/>
      <c r="C156" s="247" t="s">
        <v>933</v>
      </c>
      <c r="D156" s="273"/>
      <c r="E156" s="194"/>
      <c r="F156" s="195"/>
      <c r="G156" s="196"/>
      <c r="I156" s="162"/>
      <c r="J156" s="162"/>
      <c r="K156" s="162"/>
      <c r="L156" s="250"/>
    </row>
    <row r="157" spans="1:12" s="249" customFormat="1" ht="16.5">
      <c r="A157" s="179"/>
      <c r="B157" s="162"/>
      <c r="C157" s="162"/>
      <c r="D157" s="171"/>
      <c r="E157" s="251"/>
      <c r="F157" s="252"/>
      <c r="G157" s="184"/>
      <c r="I157" s="162"/>
      <c r="J157" s="162"/>
      <c r="K157" s="162"/>
      <c r="L157" s="250"/>
    </row>
    <row r="158" spans="1:12" s="249" customFormat="1" ht="18">
      <c r="A158" s="213" t="s">
        <v>14</v>
      </c>
      <c r="B158" s="209"/>
      <c r="C158" s="280" t="s">
        <v>934</v>
      </c>
      <c r="D158" s="210"/>
      <c r="E158" s="190"/>
      <c r="F158" s="191"/>
      <c r="G158" s="192"/>
      <c r="I158" s="162"/>
      <c r="J158" s="162"/>
      <c r="K158" s="162"/>
      <c r="L158" s="250"/>
    </row>
    <row r="159" spans="1:12" s="249" customFormat="1" ht="16.5">
      <c r="A159" s="179"/>
      <c r="B159" s="162"/>
      <c r="C159" s="162"/>
      <c r="D159" s="171"/>
      <c r="E159" s="251"/>
      <c r="F159" s="252"/>
      <c r="G159" s="184"/>
      <c r="I159" s="162"/>
      <c r="J159" s="162"/>
      <c r="K159" s="162"/>
      <c r="L159" s="250"/>
    </row>
    <row r="160" spans="1:12" s="249" customFormat="1" ht="18">
      <c r="A160" s="237"/>
      <c r="B160" s="223"/>
      <c r="C160" s="224" t="s">
        <v>897</v>
      </c>
      <c r="D160" s="225"/>
      <c r="E160" s="226"/>
      <c r="F160" s="227"/>
      <c r="G160" s="228"/>
      <c r="I160" s="162"/>
      <c r="J160" s="162"/>
      <c r="K160" s="162"/>
      <c r="L160" s="250"/>
    </row>
    <row r="161" spans="1:12" s="249" customFormat="1" ht="16.5">
      <c r="A161" s="238">
        <v>44378</v>
      </c>
      <c r="B161" s="215" t="s">
        <v>898</v>
      </c>
      <c r="C161" s="215" t="s">
        <v>900</v>
      </c>
      <c r="D161" s="216">
        <v>1900000</v>
      </c>
      <c r="E161" s="190"/>
      <c r="F161" s="191"/>
      <c r="G161" s="229" t="s">
        <v>901</v>
      </c>
      <c r="I161" s="162"/>
      <c r="J161" s="162"/>
      <c r="K161" s="162"/>
      <c r="L161" s="250"/>
    </row>
    <row r="162" spans="1:12" s="162" customFormat="1" ht="16.5">
      <c r="A162" s="238"/>
      <c r="B162" s="230" t="s">
        <v>868</v>
      </c>
      <c r="C162" s="230" t="s">
        <v>869</v>
      </c>
      <c r="D162" s="216"/>
      <c r="E162" s="190">
        <f>+D161</f>
        <v>1900000</v>
      </c>
      <c r="F162" s="191"/>
      <c r="G162" s="229" t="s">
        <v>14</v>
      </c>
      <c r="H162" s="249"/>
      <c r="L162" s="250"/>
    </row>
    <row r="163" spans="1:12" s="249" customFormat="1" ht="18.5" thickBot="1">
      <c r="A163" s="245"/>
      <c r="B163" s="272"/>
      <c r="C163" s="247" t="s">
        <v>902</v>
      </c>
      <c r="D163" s="273"/>
      <c r="E163" s="194"/>
      <c r="F163" s="195"/>
      <c r="G163" s="196"/>
      <c r="I163" s="162"/>
      <c r="J163" s="162"/>
      <c r="K163" s="162"/>
      <c r="L163" s="250"/>
    </row>
    <row r="164" spans="1:12" s="249" customFormat="1" ht="16.5">
      <c r="A164" s="179"/>
      <c r="B164" s="162"/>
      <c r="C164" s="162"/>
      <c r="D164" s="171"/>
      <c r="E164" s="251"/>
      <c r="F164" s="252"/>
      <c r="G164" s="184"/>
      <c r="I164" s="162"/>
      <c r="J164" s="162"/>
      <c r="K164" s="162"/>
      <c r="L164" s="250"/>
    </row>
    <row r="165" spans="1:12" s="249" customFormat="1" ht="18">
      <c r="A165" s="255"/>
      <c r="B165" s="256"/>
      <c r="C165" s="253" t="s">
        <v>903</v>
      </c>
      <c r="D165" s="257"/>
      <c r="E165" s="226"/>
      <c r="F165" s="227"/>
      <c r="G165" s="228"/>
      <c r="I165" s="162"/>
      <c r="J165" s="162"/>
      <c r="K165" s="162"/>
      <c r="L165" s="250"/>
    </row>
    <row r="166" spans="1:12" s="249" customFormat="1" ht="16.5">
      <c r="A166" s="238">
        <v>44580</v>
      </c>
      <c r="B166" s="209" t="s">
        <v>906</v>
      </c>
      <c r="C166" s="209" t="s">
        <v>907</v>
      </c>
      <c r="D166" s="210">
        <v>1268.6400000000001</v>
      </c>
      <c r="E166" s="190"/>
      <c r="F166" s="191" t="s">
        <v>646</v>
      </c>
      <c r="G166" s="229" t="s">
        <v>773</v>
      </c>
      <c r="I166" s="162"/>
      <c r="J166" s="162"/>
      <c r="K166" s="162"/>
      <c r="L166" s="250"/>
    </row>
    <row r="167" spans="1:12" ht="16.5">
      <c r="A167" s="238"/>
      <c r="B167" s="258" t="s">
        <v>904</v>
      </c>
      <c r="C167" s="258" t="s">
        <v>905</v>
      </c>
      <c r="D167" s="210"/>
      <c r="E167" s="190">
        <v>1268.6400000000001</v>
      </c>
      <c r="F167" s="191" t="s">
        <v>646</v>
      </c>
      <c r="G167" s="229" t="s">
        <v>913</v>
      </c>
    </row>
    <row r="168" spans="1:12" s="158" customFormat="1" ht="18">
      <c r="A168" s="239"/>
      <c r="B168" s="259"/>
      <c r="C168" s="232" t="s">
        <v>775</v>
      </c>
      <c r="D168" s="260"/>
      <c r="E168" s="234"/>
      <c r="F168" s="235"/>
      <c r="G168" s="236"/>
      <c r="I168" s="24"/>
      <c r="J168" s="24"/>
      <c r="K168" s="24"/>
      <c r="L168"/>
    </row>
    <row r="169" spans="1:12" s="158" customFormat="1" ht="16.5">
      <c r="A169" s="174"/>
      <c r="B169" s="24"/>
      <c r="C169" s="24"/>
      <c r="D169" s="168"/>
      <c r="E169" s="154"/>
      <c r="F169" s="156"/>
      <c r="G169" s="181"/>
      <c r="I169" s="24"/>
      <c r="J169" s="24"/>
      <c r="K169" s="24"/>
      <c r="L169"/>
    </row>
    <row r="170" spans="1:12" s="158" customFormat="1" ht="18">
      <c r="A170" s="255"/>
      <c r="B170" s="256"/>
      <c r="C170" s="253" t="s">
        <v>914</v>
      </c>
      <c r="D170" s="257"/>
      <c r="E170" s="226"/>
      <c r="F170" s="227"/>
      <c r="G170" s="228"/>
      <c r="I170" s="24"/>
      <c r="J170" s="24"/>
      <c r="K170" s="24"/>
      <c r="L170"/>
    </row>
    <row r="171" spans="1:12" s="158" customFormat="1" ht="16.5">
      <c r="A171" s="238">
        <v>44566</v>
      </c>
      <c r="B171" s="209" t="s">
        <v>915</v>
      </c>
      <c r="C171" s="209" t="s">
        <v>916</v>
      </c>
      <c r="D171" s="210">
        <v>570</v>
      </c>
      <c r="E171" s="190"/>
      <c r="F171" s="191" t="s">
        <v>646</v>
      </c>
      <c r="G171" s="229" t="s">
        <v>773</v>
      </c>
      <c r="I171" s="24"/>
      <c r="J171" s="24"/>
      <c r="K171" s="24"/>
      <c r="L171"/>
    </row>
    <row r="172" spans="1:12" ht="16.5">
      <c r="A172" s="238"/>
      <c r="B172" s="258" t="s">
        <v>917</v>
      </c>
      <c r="C172" s="258" t="s">
        <v>918</v>
      </c>
      <c r="D172" s="210"/>
      <c r="E172" s="190">
        <v>570</v>
      </c>
      <c r="F172" s="191" t="s">
        <v>646</v>
      </c>
      <c r="G172" s="229" t="s">
        <v>919</v>
      </c>
    </row>
    <row r="173" spans="1:12" s="158" customFormat="1" ht="18">
      <c r="A173" s="239"/>
      <c r="B173" s="259"/>
      <c r="C173" s="232" t="s">
        <v>775</v>
      </c>
      <c r="D173" s="260"/>
      <c r="E173" s="234"/>
      <c r="F173" s="235"/>
      <c r="G173" s="236"/>
      <c r="I173" s="24"/>
      <c r="J173" s="24"/>
      <c r="K173" s="24"/>
      <c r="L173"/>
    </row>
    <row r="174" spans="1:12" s="158" customFormat="1" ht="16.5">
      <c r="A174" s="174"/>
      <c r="B174" s="24"/>
      <c r="C174" s="24"/>
      <c r="D174" s="168"/>
      <c r="E174" s="154"/>
      <c r="F174" s="156"/>
      <c r="G174" s="181"/>
      <c r="I174" s="24"/>
      <c r="J174" s="24"/>
      <c r="K174" s="24"/>
      <c r="L174"/>
    </row>
    <row r="175" spans="1:12" s="158" customFormat="1" ht="18">
      <c r="A175" s="255"/>
      <c r="B175" s="256"/>
      <c r="C175" s="253" t="s">
        <v>924</v>
      </c>
      <c r="D175" s="257"/>
      <c r="E175" s="226"/>
      <c r="F175" s="227"/>
      <c r="G175" s="228"/>
      <c r="I175" s="24"/>
      <c r="J175" s="24"/>
      <c r="K175" s="24"/>
      <c r="L175"/>
    </row>
    <row r="176" spans="1:12" s="158" customFormat="1" ht="16.5">
      <c r="A176" s="238">
        <v>44602</v>
      </c>
      <c r="B176" s="158" t="s">
        <v>920</v>
      </c>
      <c r="C176" s="209" t="s">
        <v>921</v>
      </c>
      <c r="D176" s="210">
        <v>7269.5</v>
      </c>
      <c r="E176" s="190"/>
      <c r="F176" s="191" t="s">
        <v>646</v>
      </c>
      <c r="G176" s="229" t="s">
        <v>773</v>
      </c>
      <c r="I176" s="24"/>
      <c r="J176" s="24"/>
      <c r="K176" s="24"/>
      <c r="L176"/>
    </row>
    <row r="177" spans="1:12" ht="16.5">
      <c r="A177" s="238"/>
      <c r="B177" s="258" t="s">
        <v>922</v>
      </c>
      <c r="C177" s="258" t="s">
        <v>923</v>
      </c>
      <c r="D177" s="210"/>
      <c r="E177" s="190">
        <v>7269.5</v>
      </c>
      <c r="F177" s="191" t="s">
        <v>646</v>
      </c>
      <c r="G177" s="229" t="s">
        <v>925</v>
      </c>
    </row>
    <row r="178" spans="1:12" s="158" customFormat="1" ht="18">
      <c r="A178" s="239"/>
      <c r="B178" s="259"/>
      <c r="C178" s="232" t="s">
        <v>775</v>
      </c>
      <c r="D178" s="260"/>
      <c r="E178" s="234"/>
      <c r="F178" s="235"/>
      <c r="G178" s="236"/>
      <c r="I178" s="24"/>
      <c r="J178" s="24"/>
      <c r="K178" s="24"/>
      <c r="L178"/>
    </row>
    <row r="179" spans="1:12" s="158" customFormat="1" ht="16.5">
      <c r="A179" s="174"/>
      <c r="B179" s="24"/>
      <c r="C179" s="24"/>
      <c r="D179" s="168"/>
      <c r="E179" s="154"/>
      <c r="F179" s="156"/>
      <c r="G179" s="181"/>
      <c r="I179" s="24"/>
      <c r="J179" s="24"/>
      <c r="K179" s="24"/>
      <c r="L179"/>
    </row>
    <row r="180" spans="1:12" s="158" customFormat="1" ht="18">
      <c r="A180" s="255"/>
      <c r="B180" s="256"/>
      <c r="C180" s="279" t="s">
        <v>928</v>
      </c>
      <c r="D180" s="257"/>
      <c r="E180" s="226"/>
      <c r="F180" s="227"/>
      <c r="G180" s="228"/>
      <c r="I180" s="24"/>
      <c r="J180" s="24"/>
      <c r="K180" s="24"/>
      <c r="L180"/>
    </row>
    <row r="181" spans="1:12" s="158" customFormat="1" ht="16.5">
      <c r="A181" s="238">
        <v>44398</v>
      </c>
      <c r="B181" s="209" t="s">
        <v>926</v>
      </c>
      <c r="C181" s="209" t="s">
        <v>927</v>
      </c>
      <c r="D181" s="210">
        <v>920</v>
      </c>
      <c r="E181" s="190"/>
      <c r="F181" s="191" t="s">
        <v>646</v>
      </c>
      <c r="G181" s="229" t="s">
        <v>773</v>
      </c>
      <c r="I181" s="24"/>
      <c r="J181" s="24"/>
      <c r="K181" s="24"/>
      <c r="L181"/>
    </row>
    <row r="182" spans="1:12" ht="16.5">
      <c r="A182" s="238"/>
      <c r="B182" s="258" t="s">
        <v>929</v>
      </c>
      <c r="C182" s="258" t="s">
        <v>930</v>
      </c>
      <c r="D182" s="210"/>
      <c r="E182" s="190">
        <v>920</v>
      </c>
      <c r="F182" s="191" t="s">
        <v>646</v>
      </c>
      <c r="G182" s="229"/>
    </row>
    <row r="183" spans="1:12" s="158" customFormat="1" ht="18">
      <c r="A183" s="239"/>
      <c r="B183" s="259"/>
      <c r="C183" s="232" t="s">
        <v>775</v>
      </c>
      <c r="D183" s="260"/>
      <c r="E183" s="234"/>
      <c r="F183" s="235"/>
      <c r="G183" s="236"/>
      <c r="I183" s="24"/>
      <c r="J183" s="24"/>
      <c r="K183" s="24"/>
      <c r="L183"/>
    </row>
    <row r="184" spans="1:12" s="158" customFormat="1" ht="16.5">
      <c r="A184" s="174"/>
      <c r="B184" s="24"/>
      <c r="C184" s="24"/>
      <c r="D184" s="168"/>
      <c r="E184" s="154"/>
      <c r="F184" s="156"/>
      <c r="G184" s="181"/>
      <c r="I184" s="24"/>
      <c r="J184" s="24"/>
      <c r="K184" s="24"/>
      <c r="L184"/>
    </row>
    <row r="185" spans="1:12" s="158" customFormat="1" ht="18">
      <c r="A185" s="255"/>
      <c r="B185" s="256"/>
      <c r="C185" s="253" t="s">
        <v>952</v>
      </c>
      <c r="D185" s="257"/>
      <c r="E185" s="226"/>
      <c r="F185" s="227"/>
      <c r="G185" s="228"/>
      <c r="I185" s="24"/>
      <c r="J185" s="24"/>
      <c r="K185" s="24"/>
      <c r="L185"/>
    </row>
    <row r="186" spans="1:12" s="158" customFormat="1" ht="16.5">
      <c r="A186" s="238">
        <v>44533</v>
      </c>
      <c r="B186" s="209" t="s">
        <v>947</v>
      </c>
      <c r="C186" s="209" t="s">
        <v>948</v>
      </c>
      <c r="D186" s="210">
        <v>579</v>
      </c>
      <c r="E186" s="190"/>
      <c r="F186" s="191" t="s">
        <v>646</v>
      </c>
      <c r="G186" s="229" t="s">
        <v>949</v>
      </c>
      <c r="I186" s="24"/>
      <c r="J186" s="24"/>
      <c r="K186" s="24"/>
      <c r="L186"/>
    </row>
    <row r="187" spans="1:12" ht="16.5">
      <c r="A187" s="238"/>
      <c r="B187" s="258" t="s">
        <v>950</v>
      </c>
      <c r="C187" s="258" t="s">
        <v>951</v>
      </c>
      <c r="D187" s="210"/>
      <c r="E187" s="190">
        <v>579</v>
      </c>
      <c r="F187" s="191" t="s">
        <v>646</v>
      </c>
      <c r="G187" s="229" t="s">
        <v>1050</v>
      </c>
    </row>
    <row r="188" spans="1:12" s="158" customFormat="1" ht="18">
      <c r="A188" s="239"/>
      <c r="B188" s="259"/>
      <c r="C188" s="232" t="s">
        <v>953</v>
      </c>
      <c r="D188" s="260"/>
      <c r="E188" s="234"/>
      <c r="F188" s="235"/>
      <c r="G188" s="236"/>
      <c r="I188" s="24"/>
      <c r="J188" s="24"/>
      <c r="K188" s="24"/>
      <c r="L188"/>
    </row>
    <row r="189" spans="1:12" s="158" customFormat="1" ht="16.5">
      <c r="A189" s="174"/>
      <c r="B189" s="24"/>
      <c r="C189" s="24"/>
      <c r="D189" s="168"/>
      <c r="E189" s="154"/>
      <c r="F189" s="156"/>
      <c r="G189" s="181"/>
      <c r="I189" s="24"/>
      <c r="J189" s="24"/>
      <c r="K189" s="24"/>
      <c r="L189"/>
    </row>
    <row r="190" spans="1:12" s="158" customFormat="1" ht="18">
      <c r="A190" s="255"/>
      <c r="B190" s="256"/>
      <c r="C190" s="253" t="s">
        <v>958</v>
      </c>
      <c r="D190" s="257"/>
      <c r="E190" s="226"/>
      <c r="F190" s="227"/>
      <c r="G190" s="228"/>
      <c r="I190" s="24"/>
      <c r="J190" s="24"/>
      <c r="K190" s="24"/>
      <c r="L190"/>
    </row>
    <row r="191" spans="1:12" s="158" customFormat="1" ht="16.5">
      <c r="A191" s="238">
        <v>44470</v>
      </c>
      <c r="B191" s="209" t="s">
        <v>954</v>
      </c>
      <c r="C191" s="209" t="s">
        <v>955</v>
      </c>
      <c r="D191" s="210">
        <v>286.54000000000002</v>
      </c>
      <c r="E191" s="190"/>
      <c r="F191" s="191" t="s">
        <v>646</v>
      </c>
      <c r="G191" s="229" t="s">
        <v>956</v>
      </c>
      <c r="I191" s="24"/>
      <c r="J191" s="24"/>
      <c r="K191" s="24"/>
      <c r="L191"/>
    </row>
    <row r="192" spans="1:12" ht="16.5">
      <c r="A192" s="238"/>
      <c r="B192" s="258" t="s">
        <v>957</v>
      </c>
      <c r="C192" s="258" t="s">
        <v>951</v>
      </c>
      <c r="D192" s="210"/>
      <c r="E192" s="190">
        <f>+D191</f>
        <v>286.54000000000002</v>
      </c>
      <c r="F192" s="191" t="s">
        <v>646</v>
      </c>
      <c r="G192" s="229" t="s">
        <v>1051</v>
      </c>
    </row>
    <row r="193" spans="1:12" s="158" customFormat="1" ht="18">
      <c r="A193" s="239"/>
      <c r="B193" s="259"/>
      <c r="C193" s="232" t="s">
        <v>959</v>
      </c>
      <c r="D193" s="260"/>
      <c r="E193" s="234"/>
      <c r="F193" s="235"/>
      <c r="G193" s="236"/>
      <c r="I193" s="24"/>
      <c r="J193" s="24"/>
      <c r="K193" s="24"/>
      <c r="L193"/>
    </row>
    <row r="194" spans="1:12" s="158" customFormat="1" ht="16.5">
      <c r="A194" s="174"/>
      <c r="B194" s="24"/>
      <c r="C194" s="24"/>
      <c r="D194" s="168"/>
      <c r="E194" s="154"/>
      <c r="F194" s="156"/>
      <c r="G194" s="181"/>
      <c r="I194" s="24"/>
      <c r="J194" s="24"/>
      <c r="K194" s="24"/>
      <c r="L194"/>
    </row>
    <row r="195" spans="1:12" s="158" customFormat="1" ht="18">
      <c r="A195" s="255"/>
      <c r="B195" s="256"/>
      <c r="C195" s="253" t="s">
        <v>962</v>
      </c>
      <c r="D195" s="257"/>
      <c r="E195" s="226"/>
      <c r="F195" s="227"/>
      <c r="G195" s="228"/>
      <c r="I195" s="24"/>
      <c r="J195" s="24"/>
      <c r="K195" s="24"/>
      <c r="L195"/>
    </row>
    <row r="196" spans="1:12" s="158" customFormat="1" ht="16.5">
      <c r="A196" s="238">
        <v>44470</v>
      </c>
      <c r="B196" s="209" t="s">
        <v>960</v>
      </c>
      <c r="C196" s="209" t="s">
        <v>961</v>
      </c>
      <c r="D196" s="210">
        <v>1793.77</v>
      </c>
      <c r="E196" s="190"/>
      <c r="F196" s="191" t="s">
        <v>646</v>
      </c>
      <c r="G196" s="229" t="s">
        <v>956</v>
      </c>
      <c r="I196" s="24"/>
      <c r="J196" s="24"/>
      <c r="K196" s="24"/>
      <c r="L196"/>
    </row>
    <row r="197" spans="1:12" ht="16.5">
      <c r="A197" s="238"/>
      <c r="B197" s="258" t="s">
        <v>957</v>
      </c>
      <c r="C197" s="258" t="s">
        <v>951</v>
      </c>
      <c r="D197" s="210"/>
      <c r="E197" s="190">
        <f>+D196</f>
        <v>1793.77</v>
      </c>
      <c r="F197" s="191" t="s">
        <v>646</v>
      </c>
      <c r="G197" s="229" t="s">
        <v>1052</v>
      </c>
    </row>
    <row r="198" spans="1:12" s="158" customFormat="1" ht="18">
      <c r="A198" s="239"/>
      <c r="B198" s="259"/>
      <c r="C198" s="232" t="s">
        <v>963</v>
      </c>
      <c r="D198" s="260"/>
      <c r="E198" s="234"/>
      <c r="F198" s="235"/>
      <c r="G198" s="236"/>
      <c r="I198" s="24"/>
      <c r="J198" s="24"/>
      <c r="K198" s="24"/>
      <c r="L198"/>
    </row>
    <row r="199" spans="1:12" s="158" customFormat="1" ht="16.5">
      <c r="A199" s="174"/>
      <c r="B199" s="24"/>
      <c r="C199" s="24"/>
      <c r="D199" s="168"/>
      <c r="E199" s="154"/>
      <c r="F199" s="156"/>
      <c r="G199" s="181"/>
      <c r="I199" s="24"/>
      <c r="J199" s="24"/>
      <c r="K199" s="24"/>
      <c r="L199"/>
    </row>
    <row r="200" spans="1:12" s="158" customFormat="1" ht="18">
      <c r="A200" s="255"/>
      <c r="B200" s="256"/>
      <c r="C200" s="253" t="s">
        <v>964</v>
      </c>
      <c r="D200" s="257"/>
      <c r="E200" s="226"/>
      <c r="F200" s="227"/>
      <c r="G200" s="228"/>
      <c r="I200" s="24"/>
      <c r="J200" s="24"/>
      <c r="K200" s="24"/>
      <c r="L200"/>
    </row>
    <row r="201" spans="1:12" s="158" customFormat="1" ht="16.5">
      <c r="A201" s="238">
        <v>44470</v>
      </c>
      <c r="B201" s="209" t="s">
        <v>960</v>
      </c>
      <c r="C201" s="209" t="s">
        <v>961</v>
      </c>
      <c r="D201" s="210">
        <v>75211.520000000004</v>
      </c>
      <c r="E201" s="190"/>
      <c r="F201" s="191" t="s">
        <v>646</v>
      </c>
      <c r="G201" s="229" t="s">
        <v>956</v>
      </c>
      <c r="I201" s="24"/>
      <c r="J201" s="24"/>
      <c r="K201" s="24"/>
      <c r="L201"/>
    </row>
    <row r="202" spans="1:12" ht="16.5">
      <c r="A202" s="238"/>
      <c r="B202" s="258" t="s">
        <v>957</v>
      </c>
      <c r="C202" s="258" t="s">
        <v>951</v>
      </c>
      <c r="D202" s="210"/>
      <c r="E202" s="190">
        <f>+D201</f>
        <v>75211.520000000004</v>
      </c>
      <c r="F202" s="191" t="s">
        <v>646</v>
      </c>
      <c r="G202" s="229" t="s">
        <v>1053</v>
      </c>
    </row>
    <row r="203" spans="1:12" s="158" customFormat="1" ht="18">
      <c r="A203" s="239"/>
      <c r="B203" s="259"/>
      <c r="C203" s="232" t="s">
        <v>965</v>
      </c>
      <c r="D203" s="260"/>
      <c r="E203" s="234"/>
      <c r="F203" s="235"/>
      <c r="G203" s="236"/>
      <c r="I203" s="24"/>
      <c r="J203" s="24"/>
      <c r="K203" s="24"/>
      <c r="L203"/>
    </row>
    <row r="204" spans="1:12" s="158" customFormat="1" ht="16.5">
      <c r="A204" s="174"/>
      <c r="B204" s="24"/>
      <c r="C204" s="24"/>
      <c r="D204" s="168"/>
      <c r="E204" s="154"/>
      <c r="F204" s="156"/>
      <c r="G204" s="181"/>
      <c r="I204" s="24"/>
      <c r="J204" s="24"/>
      <c r="K204" s="24"/>
      <c r="L204"/>
    </row>
    <row r="205" spans="1:12" s="158" customFormat="1" ht="18">
      <c r="A205" s="255"/>
      <c r="B205" s="256"/>
      <c r="C205" s="253" t="s">
        <v>966</v>
      </c>
      <c r="D205" s="257"/>
      <c r="E205" s="226"/>
      <c r="F205" s="227"/>
      <c r="G205" s="228"/>
      <c r="I205" s="24"/>
      <c r="J205" s="24"/>
      <c r="K205" s="24"/>
      <c r="L205"/>
    </row>
    <row r="206" spans="1:12" s="158" customFormat="1" ht="16.5">
      <c r="A206" s="238">
        <v>44470</v>
      </c>
      <c r="B206" s="209" t="s">
        <v>960</v>
      </c>
      <c r="C206" s="209" t="s">
        <v>961</v>
      </c>
      <c r="D206" s="210">
        <v>47294.64</v>
      </c>
      <c r="E206" s="190"/>
      <c r="F206" s="191" t="s">
        <v>646</v>
      </c>
      <c r="G206" s="229" t="s">
        <v>956</v>
      </c>
      <c r="I206" s="24"/>
      <c r="J206" s="24"/>
      <c r="K206" s="24"/>
      <c r="L206"/>
    </row>
    <row r="207" spans="1:12" ht="16.5">
      <c r="A207" s="238"/>
      <c r="B207" s="258" t="s">
        <v>957</v>
      </c>
      <c r="C207" s="258" t="s">
        <v>951</v>
      </c>
      <c r="D207" s="210"/>
      <c r="E207" s="190">
        <f>+D206</f>
        <v>47294.64</v>
      </c>
      <c r="F207" s="191" t="s">
        <v>646</v>
      </c>
      <c r="G207" s="229" t="s">
        <v>1054</v>
      </c>
    </row>
    <row r="208" spans="1:12" s="158" customFormat="1" ht="18">
      <c r="A208" s="239"/>
      <c r="B208" s="259"/>
      <c r="C208" s="232" t="s">
        <v>967</v>
      </c>
      <c r="D208" s="260"/>
      <c r="E208" s="234"/>
      <c r="F208" s="235"/>
      <c r="G208" s="236"/>
      <c r="I208" s="24"/>
      <c r="J208" s="24"/>
      <c r="K208" s="24"/>
      <c r="L208"/>
    </row>
    <row r="209" spans="1:12" s="158" customFormat="1" ht="16.5">
      <c r="A209" s="174"/>
      <c r="B209" s="24"/>
      <c r="C209" s="24"/>
      <c r="D209" s="168"/>
      <c r="E209" s="154"/>
      <c r="F209" s="156"/>
      <c r="G209" s="181"/>
      <c r="I209" s="24"/>
      <c r="J209" s="24"/>
      <c r="K209" s="24"/>
      <c r="L209"/>
    </row>
    <row r="210" spans="1:12" s="158" customFormat="1" ht="18">
      <c r="A210" s="255"/>
      <c r="B210" s="256"/>
      <c r="C210" s="253" t="s">
        <v>968</v>
      </c>
      <c r="D210" s="257"/>
      <c r="E210" s="226"/>
      <c r="F210" s="227"/>
      <c r="G210" s="228"/>
      <c r="I210" s="24"/>
      <c r="J210" s="24"/>
      <c r="K210" s="24"/>
      <c r="L210"/>
    </row>
    <row r="211" spans="1:12" s="158" customFormat="1" ht="16.5">
      <c r="A211" s="238">
        <v>44531</v>
      </c>
      <c r="B211" s="209" t="s">
        <v>960</v>
      </c>
      <c r="C211" s="209" t="s">
        <v>961</v>
      </c>
      <c r="D211" s="210">
        <v>29541.99</v>
      </c>
      <c r="E211" s="190"/>
      <c r="F211" s="191" t="s">
        <v>646</v>
      </c>
      <c r="G211" s="229" t="s">
        <v>956</v>
      </c>
      <c r="I211" s="24"/>
      <c r="J211" s="24"/>
      <c r="K211" s="24"/>
      <c r="L211"/>
    </row>
    <row r="212" spans="1:12" ht="16.5">
      <c r="A212" s="238"/>
      <c r="B212" s="258" t="s">
        <v>957</v>
      </c>
      <c r="C212" s="258" t="s">
        <v>951</v>
      </c>
      <c r="D212" s="210"/>
      <c r="E212" s="190">
        <f>+D211</f>
        <v>29541.99</v>
      </c>
      <c r="F212" s="191" t="s">
        <v>646</v>
      </c>
      <c r="G212" s="229" t="s">
        <v>1055</v>
      </c>
    </row>
    <row r="213" spans="1:12" s="158" customFormat="1" ht="18">
      <c r="A213" s="239"/>
      <c r="B213" s="259"/>
      <c r="C213" s="232" t="s">
        <v>969</v>
      </c>
      <c r="D213" s="260"/>
      <c r="E213" s="234"/>
      <c r="F213" s="235"/>
      <c r="G213" s="236"/>
      <c r="I213" s="24"/>
      <c r="J213" s="24"/>
      <c r="K213" s="24"/>
      <c r="L213"/>
    </row>
    <row r="214" spans="1:12" s="158" customFormat="1" ht="16.5">
      <c r="A214" s="174"/>
      <c r="B214" s="24"/>
      <c r="C214" s="24"/>
      <c r="D214" s="168"/>
      <c r="E214" s="154"/>
      <c r="F214" s="156"/>
      <c r="G214" s="181"/>
      <c r="I214" s="24"/>
      <c r="J214" s="24"/>
      <c r="K214" s="24"/>
      <c r="L214"/>
    </row>
    <row r="215" spans="1:12" s="158" customFormat="1" ht="18">
      <c r="A215" s="255"/>
      <c r="B215" s="256"/>
      <c r="C215" s="253" t="s">
        <v>970</v>
      </c>
      <c r="D215" s="257"/>
      <c r="E215" s="226"/>
      <c r="F215" s="227"/>
      <c r="G215" s="228"/>
      <c r="I215" s="24"/>
      <c r="J215" s="24"/>
      <c r="K215" s="24"/>
      <c r="L215"/>
    </row>
    <row r="216" spans="1:12" s="158" customFormat="1" ht="16.5">
      <c r="A216" s="238">
        <v>44610</v>
      </c>
      <c r="B216" s="209" t="s">
        <v>960</v>
      </c>
      <c r="C216" s="209" t="s">
        <v>961</v>
      </c>
      <c r="D216" s="210">
        <v>7730.61</v>
      </c>
      <c r="E216" s="190"/>
      <c r="F216" s="191" t="s">
        <v>646</v>
      </c>
      <c r="G216" s="229" t="s">
        <v>956</v>
      </c>
      <c r="I216" s="24"/>
      <c r="J216" s="24"/>
      <c r="K216" s="24"/>
      <c r="L216"/>
    </row>
    <row r="217" spans="1:12" ht="16.5">
      <c r="A217" s="238"/>
      <c r="B217" s="258" t="s">
        <v>957</v>
      </c>
      <c r="C217" s="258" t="s">
        <v>951</v>
      </c>
      <c r="D217" s="210"/>
      <c r="E217" s="190">
        <f>+D216</f>
        <v>7730.61</v>
      </c>
      <c r="F217" s="191" t="s">
        <v>646</v>
      </c>
      <c r="G217" s="229" t="s">
        <v>1056</v>
      </c>
    </row>
    <row r="218" spans="1:12" s="158" customFormat="1" ht="18">
      <c r="A218" s="239"/>
      <c r="B218" s="259"/>
      <c r="C218" s="232" t="s">
        <v>971</v>
      </c>
      <c r="D218" s="260"/>
      <c r="E218" s="234"/>
      <c r="F218" s="235"/>
      <c r="G218" s="236"/>
      <c r="I218" s="24"/>
      <c r="J218" s="24"/>
      <c r="K218" s="24"/>
      <c r="L218"/>
    </row>
    <row r="219" spans="1:12" s="158" customFormat="1" ht="16.5">
      <c r="A219" s="174"/>
      <c r="B219" s="24"/>
      <c r="C219" s="24"/>
      <c r="D219" s="168"/>
      <c r="E219" s="154"/>
      <c r="F219" s="156"/>
      <c r="G219" s="181"/>
      <c r="I219" s="24"/>
      <c r="J219" s="24"/>
      <c r="K219" s="24"/>
      <c r="L219"/>
    </row>
    <row r="220" spans="1:12" s="158" customFormat="1" ht="18">
      <c r="A220" s="255"/>
      <c r="B220" s="256"/>
      <c r="C220" s="253" t="s">
        <v>972</v>
      </c>
      <c r="D220" s="257"/>
      <c r="E220" s="226"/>
      <c r="F220" s="227"/>
      <c r="G220" s="228"/>
      <c r="I220" s="24"/>
      <c r="J220" s="24"/>
      <c r="K220" s="24"/>
      <c r="L220"/>
    </row>
    <row r="221" spans="1:12" s="158" customFormat="1" ht="16.5">
      <c r="A221" s="238">
        <v>44610</v>
      </c>
      <c r="B221" s="209" t="s">
        <v>973</v>
      </c>
      <c r="C221" s="209" t="s">
        <v>974</v>
      </c>
      <c r="D221" s="210">
        <v>1152139.47</v>
      </c>
      <c r="E221" s="190"/>
      <c r="F221" s="191" t="s">
        <v>646</v>
      </c>
      <c r="G221" s="229" t="s">
        <v>956</v>
      </c>
      <c r="I221" s="24"/>
      <c r="J221" s="24"/>
      <c r="K221" s="24"/>
      <c r="L221"/>
    </row>
    <row r="222" spans="1:12" ht="16.5">
      <c r="A222" s="238"/>
      <c r="B222" s="258" t="s">
        <v>957</v>
      </c>
      <c r="C222" s="258" t="s">
        <v>951</v>
      </c>
      <c r="D222" s="210"/>
      <c r="E222" s="190">
        <f>+D221</f>
        <v>1152139.47</v>
      </c>
      <c r="F222" s="191" t="s">
        <v>646</v>
      </c>
      <c r="G222" s="229" t="s">
        <v>1057</v>
      </c>
    </row>
    <row r="223" spans="1:12" s="158" customFormat="1" ht="18">
      <c r="A223" s="239"/>
      <c r="B223" s="259"/>
      <c r="C223" s="232" t="s">
        <v>975</v>
      </c>
      <c r="D223" s="260"/>
      <c r="E223" s="234"/>
      <c r="F223" s="235"/>
      <c r="G223" s="236"/>
      <c r="I223" s="24"/>
      <c r="J223" s="24"/>
      <c r="K223" s="24"/>
      <c r="L223"/>
    </row>
    <row r="224" spans="1:12" s="158" customFormat="1" ht="16.5">
      <c r="A224" s="174"/>
      <c r="B224" s="24"/>
      <c r="C224" s="24"/>
      <c r="D224" s="168"/>
      <c r="E224" s="154"/>
      <c r="F224" s="156"/>
      <c r="G224" s="181"/>
      <c r="I224" s="24"/>
      <c r="J224" s="24"/>
      <c r="K224" s="24"/>
      <c r="L224"/>
    </row>
    <row r="225" spans="1:12" s="158" customFormat="1" ht="18">
      <c r="A225" s="255"/>
      <c r="B225" s="256"/>
      <c r="C225" s="253" t="s">
        <v>976</v>
      </c>
      <c r="D225" s="257"/>
      <c r="E225" s="226"/>
      <c r="F225" s="227"/>
      <c r="G225" s="228"/>
      <c r="I225" s="24"/>
      <c r="J225" s="24"/>
      <c r="K225" s="24"/>
      <c r="L225"/>
    </row>
    <row r="226" spans="1:12" s="158" customFormat="1" ht="16.5">
      <c r="A226" s="238">
        <v>44659</v>
      </c>
      <c r="B226" s="209" t="s">
        <v>973</v>
      </c>
      <c r="C226" s="209" t="s">
        <v>974</v>
      </c>
      <c r="D226" s="210">
        <v>162802.67000000001</v>
      </c>
      <c r="E226" s="190"/>
      <c r="F226" s="191" t="s">
        <v>646</v>
      </c>
      <c r="G226" s="229" t="s">
        <v>956</v>
      </c>
      <c r="I226" s="24"/>
      <c r="J226" s="24"/>
      <c r="K226" s="24"/>
      <c r="L226"/>
    </row>
    <row r="227" spans="1:12" s="158" customFormat="1" ht="16.5">
      <c r="A227" s="238"/>
      <c r="B227" s="258" t="s">
        <v>957</v>
      </c>
      <c r="C227" s="258" t="s">
        <v>951</v>
      </c>
      <c r="D227" s="210"/>
      <c r="E227" s="190">
        <f>+D226</f>
        <v>162802.67000000001</v>
      </c>
      <c r="F227" s="191" t="s">
        <v>646</v>
      </c>
      <c r="G227" s="229" t="s">
        <v>1058</v>
      </c>
      <c r="I227" s="24"/>
      <c r="J227" s="24"/>
      <c r="K227" s="24"/>
      <c r="L227"/>
    </row>
    <row r="228" spans="1:12" ht="18">
      <c r="A228" s="239"/>
      <c r="B228" s="259"/>
      <c r="C228" s="232" t="s">
        <v>977</v>
      </c>
      <c r="D228" s="260"/>
      <c r="E228" s="234"/>
      <c r="F228" s="235"/>
      <c r="G228" s="236"/>
    </row>
    <row r="229" spans="1:12" s="158" customFormat="1" ht="18">
      <c r="A229" s="174"/>
      <c r="B229" s="24"/>
      <c r="C229" s="157"/>
      <c r="D229" s="168"/>
      <c r="E229" s="154"/>
      <c r="F229" s="201"/>
      <c r="G229" s="181"/>
      <c r="I229" s="24"/>
      <c r="J229" s="24"/>
      <c r="K229" s="24"/>
      <c r="L229"/>
    </row>
    <row r="230" spans="1:12" s="158" customFormat="1" ht="18">
      <c r="A230" s="255"/>
      <c r="B230" s="256"/>
      <c r="C230" s="253" t="s">
        <v>978</v>
      </c>
      <c r="D230" s="257"/>
      <c r="E230" s="226"/>
      <c r="F230" s="227"/>
      <c r="G230" s="228"/>
      <c r="I230" s="24"/>
      <c r="J230" s="24"/>
      <c r="K230" s="24"/>
      <c r="L230"/>
    </row>
    <row r="231" spans="1:12" s="158" customFormat="1" ht="16.5">
      <c r="A231" s="238">
        <v>44659</v>
      </c>
      <c r="B231" s="209" t="s">
        <v>973</v>
      </c>
      <c r="C231" s="209" t="s">
        <v>974</v>
      </c>
      <c r="D231" s="210">
        <v>782.85</v>
      </c>
      <c r="E231" s="190"/>
      <c r="F231" s="191" t="s">
        <v>646</v>
      </c>
      <c r="G231" s="229" t="s">
        <v>956</v>
      </c>
      <c r="I231" s="24"/>
      <c r="J231" s="24"/>
      <c r="K231" s="24"/>
      <c r="L231"/>
    </row>
    <row r="232" spans="1:12" s="158" customFormat="1" ht="16.5">
      <c r="A232" s="238"/>
      <c r="B232" s="258" t="s">
        <v>957</v>
      </c>
      <c r="C232" s="258" t="s">
        <v>951</v>
      </c>
      <c r="D232" s="210"/>
      <c r="E232" s="190">
        <f>+D231</f>
        <v>782.85</v>
      </c>
      <c r="F232" s="191" t="s">
        <v>646</v>
      </c>
      <c r="G232" s="229" t="s">
        <v>1059</v>
      </c>
      <c r="I232" s="24"/>
      <c r="J232" s="24"/>
      <c r="K232" s="24"/>
      <c r="L232"/>
    </row>
    <row r="233" spans="1:12" ht="18">
      <c r="A233" s="239"/>
      <c r="B233" s="259"/>
      <c r="C233" s="232" t="s">
        <v>979</v>
      </c>
      <c r="D233" s="260"/>
      <c r="E233" s="234"/>
      <c r="F233" s="235"/>
      <c r="G233" s="236"/>
    </row>
    <row r="234" spans="1:12" s="158" customFormat="1" ht="18">
      <c r="A234" s="174"/>
      <c r="B234" s="24"/>
      <c r="C234" s="157"/>
      <c r="D234" s="168"/>
      <c r="E234" s="154"/>
      <c r="F234" s="201"/>
      <c r="G234" s="181"/>
      <c r="I234" s="24"/>
      <c r="J234" s="24"/>
      <c r="K234" s="24"/>
      <c r="L234"/>
    </row>
    <row r="235" spans="1:12" s="158" customFormat="1" ht="18">
      <c r="A235" s="255"/>
      <c r="B235" s="256"/>
      <c r="C235" s="253" t="s">
        <v>982</v>
      </c>
      <c r="D235" s="257"/>
      <c r="E235" s="226"/>
      <c r="F235" s="227"/>
      <c r="G235" s="297"/>
      <c r="I235" s="24"/>
      <c r="J235" s="24"/>
      <c r="K235" s="24"/>
      <c r="L235"/>
    </row>
    <row r="236" spans="1:12" s="158" customFormat="1" ht="16.5">
      <c r="A236" s="238">
        <v>44392</v>
      </c>
      <c r="B236" s="209" t="s">
        <v>957</v>
      </c>
      <c r="C236" s="209" t="s">
        <v>980</v>
      </c>
      <c r="D236" s="210">
        <v>25.81</v>
      </c>
      <c r="E236" s="190"/>
      <c r="F236" s="191" t="s">
        <v>14</v>
      </c>
      <c r="G236" s="298" t="s">
        <v>981</v>
      </c>
      <c r="I236" s="24"/>
      <c r="J236" s="24"/>
      <c r="K236" s="24"/>
      <c r="L236"/>
    </row>
    <row r="237" spans="1:12" s="158" customFormat="1" ht="16.5">
      <c r="A237" s="238"/>
      <c r="B237" s="258" t="s">
        <v>954</v>
      </c>
      <c r="C237" s="258" t="s">
        <v>983</v>
      </c>
      <c r="D237" s="210"/>
      <c r="E237" s="190">
        <f>+D236</f>
        <v>25.81</v>
      </c>
      <c r="F237" s="191" t="s">
        <v>14</v>
      </c>
      <c r="G237" s="298" t="s">
        <v>14</v>
      </c>
      <c r="I237" s="24"/>
      <c r="J237" s="24"/>
      <c r="K237" s="24"/>
      <c r="L237"/>
    </row>
    <row r="238" spans="1:12" ht="18">
      <c r="A238" s="239"/>
      <c r="B238" s="259"/>
      <c r="C238" s="232" t="s">
        <v>984</v>
      </c>
      <c r="D238" s="260"/>
      <c r="E238" s="234"/>
      <c r="F238" s="235"/>
      <c r="G238" s="299"/>
    </row>
    <row r="239" spans="1:12" s="158" customFormat="1" ht="18">
      <c r="A239" s="174"/>
      <c r="B239" s="24"/>
      <c r="C239" s="157"/>
      <c r="D239" s="168"/>
      <c r="E239" s="154"/>
      <c r="F239" s="201"/>
      <c r="G239" s="181"/>
      <c r="I239" s="24"/>
      <c r="J239" s="24"/>
      <c r="K239" s="24"/>
      <c r="L239"/>
    </row>
    <row r="240" spans="1:12" s="158" customFormat="1" ht="18">
      <c r="A240" s="255"/>
      <c r="B240" s="256"/>
      <c r="C240" s="253" t="s">
        <v>985</v>
      </c>
      <c r="D240" s="257"/>
      <c r="E240" s="226"/>
      <c r="F240" s="227"/>
      <c r="G240" s="297"/>
      <c r="I240" s="24"/>
      <c r="J240" s="24"/>
      <c r="K240" s="24"/>
      <c r="L240"/>
    </row>
    <row r="241" spans="1:12" s="158" customFormat="1" ht="16.5">
      <c r="A241" s="238">
        <v>44392</v>
      </c>
      <c r="B241" s="209" t="s">
        <v>957</v>
      </c>
      <c r="C241" s="209" t="s">
        <v>980</v>
      </c>
      <c r="D241" s="210">
        <v>1550.98</v>
      </c>
      <c r="E241" s="190"/>
      <c r="F241" s="191" t="s">
        <v>14</v>
      </c>
      <c r="G241" s="298" t="s">
        <v>981</v>
      </c>
      <c r="I241" s="24"/>
      <c r="J241" s="24"/>
      <c r="K241" s="24"/>
      <c r="L241"/>
    </row>
    <row r="242" spans="1:12" s="158" customFormat="1" ht="16.5">
      <c r="A242" s="238"/>
      <c r="B242" s="258" t="s">
        <v>960</v>
      </c>
      <c r="C242" s="258" t="s">
        <v>988</v>
      </c>
      <c r="D242" s="210"/>
      <c r="E242" s="190">
        <f>+D241</f>
        <v>1550.98</v>
      </c>
      <c r="F242" s="191" t="s">
        <v>14</v>
      </c>
      <c r="G242" s="298" t="s">
        <v>14</v>
      </c>
      <c r="I242" s="24"/>
      <c r="J242" s="24"/>
      <c r="K242" s="24"/>
      <c r="L242"/>
    </row>
    <row r="243" spans="1:12" ht="18">
      <c r="A243" s="239"/>
      <c r="B243" s="259"/>
      <c r="C243" s="232" t="s">
        <v>986</v>
      </c>
      <c r="D243" s="260"/>
      <c r="E243" s="234"/>
      <c r="F243" s="235"/>
      <c r="G243" s="299"/>
    </row>
    <row r="245" spans="1:12" ht="18">
      <c r="A245" s="255"/>
      <c r="B245" s="256"/>
      <c r="C245" s="253" t="s">
        <v>987</v>
      </c>
      <c r="D245" s="257"/>
      <c r="E245" s="226"/>
      <c r="F245" s="227"/>
      <c r="G245" s="297"/>
    </row>
    <row r="246" spans="1:12" ht="16.5">
      <c r="A246" s="238">
        <v>44424</v>
      </c>
      <c r="B246" s="209" t="s">
        <v>957</v>
      </c>
      <c r="C246" s="209" t="s">
        <v>980</v>
      </c>
      <c r="D246" s="210">
        <v>2776.79</v>
      </c>
      <c r="E246" s="190"/>
      <c r="F246" s="191" t="s">
        <v>57</v>
      </c>
      <c r="G246" s="298" t="s">
        <v>981</v>
      </c>
    </row>
    <row r="247" spans="1:12" ht="16.5">
      <c r="A247" s="238"/>
      <c r="B247" s="258" t="s">
        <v>960</v>
      </c>
      <c r="C247" s="258" t="s">
        <v>988</v>
      </c>
      <c r="D247" s="210"/>
      <c r="E247" s="190">
        <f>+D246</f>
        <v>2776.79</v>
      </c>
      <c r="F247" s="191" t="s">
        <v>14</v>
      </c>
      <c r="G247" s="298" t="s">
        <v>14</v>
      </c>
    </row>
    <row r="248" spans="1:12" ht="18">
      <c r="A248" s="239"/>
      <c r="B248" s="259"/>
      <c r="C248" s="232" t="s">
        <v>986</v>
      </c>
      <c r="D248" s="260"/>
      <c r="E248" s="234"/>
      <c r="F248" s="235"/>
      <c r="G248" s="299"/>
    </row>
    <row r="250" spans="1:12" ht="18">
      <c r="A250" s="255"/>
      <c r="B250" s="256"/>
      <c r="C250" s="253" t="s">
        <v>989</v>
      </c>
      <c r="D250" s="257"/>
      <c r="E250" s="226"/>
      <c r="F250" s="227"/>
      <c r="G250" s="297"/>
    </row>
    <row r="251" spans="1:12" ht="16.5">
      <c r="A251" s="238">
        <v>44424</v>
      </c>
      <c r="B251" s="209" t="s">
        <v>957</v>
      </c>
      <c r="C251" s="209" t="s">
        <v>980</v>
      </c>
      <c r="D251" s="210">
        <v>360.21</v>
      </c>
      <c r="E251" s="190"/>
      <c r="F251" s="191" t="s">
        <v>57</v>
      </c>
      <c r="G251" s="298" t="s">
        <v>981</v>
      </c>
    </row>
    <row r="252" spans="1:12" ht="16.5">
      <c r="A252" s="238"/>
      <c r="B252" s="258" t="s">
        <v>954</v>
      </c>
      <c r="C252" s="258" t="s">
        <v>983</v>
      </c>
      <c r="D252" s="210"/>
      <c r="E252" s="190">
        <f>+D251</f>
        <v>360.21</v>
      </c>
      <c r="F252" s="191" t="s">
        <v>14</v>
      </c>
      <c r="G252" s="298" t="s">
        <v>14</v>
      </c>
    </row>
    <row r="253" spans="1:12" ht="18">
      <c r="A253" s="239"/>
      <c r="B253" s="259"/>
      <c r="C253" s="232" t="s">
        <v>984</v>
      </c>
      <c r="D253" s="260"/>
      <c r="E253" s="234"/>
      <c r="F253" s="235"/>
      <c r="G253" s="299"/>
    </row>
    <row r="255" spans="1:12" ht="18">
      <c r="A255" s="255"/>
      <c r="B255" s="256"/>
      <c r="C255" s="253" t="s">
        <v>990</v>
      </c>
      <c r="D255" s="257"/>
      <c r="E255" s="226"/>
      <c r="F255" s="227"/>
      <c r="G255" s="297"/>
    </row>
    <row r="256" spans="1:12" ht="16.5">
      <c r="A256" s="238">
        <v>44489</v>
      </c>
      <c r="B256" s="209" t="s">
        <v>957</v>
      </c>
      <c r="C256" s="209" t="s">
        <v>980</v>
      </c>
      <c r="D256" s="210">
        <v>2483.67</v>
      </c>
      <c r="E256" s="190"/>
      <c r="F256" s="191" t="s">
        <v>14</v>
      </c>
      <c r="G256" s="298" t="s">
        <v>981</v>
      </c>
    </row>
    <row r="257" spans="1:7" ht="16.5">
      <c r="A257" s="238"/>
      <c r="B257" s="258" t="s">
        <v>960</v>
      </c>
      <c r="C257" s="258" t="s">
        <v>988</v>
      </c>
      <c r="D257" s="210"/>
      <c r="E257" s="190">
        <f>+D256</f>
        <v>2483.67</v>
      </c>
      <c r="F257" s="191" t="s">
        <v>14</v>
      </c>
      <c r="G257" s="298" t="s">
        <v>14</v>
      </c>
    </row>
    <row r="258" spans="1:7" ht="18">
      <c r="A258" s="239"/>
      <c r="B258" s="259"/>
      <c r="C258" s="232" t="s">
        <v>986</v>
      </c>
      <c r="D258" s="260"/>
      <c r="E258" s="234"/>
      <c r="F258" s="235"/>
      <c r="G258" s="299"/>
    </row>
    <row r="260" spans="1:7" ht="18">
      <c r="A260" s="255"/>
      <c r="B260" s="256"/>
      <c r="C260" s="253" t="s">
        <v>991</v>
      </c>
      <c r="D260" s="257"/>
      <c r="E260" s="226"/>
      <c r="F260" s="227"/>
      <c r="G260" s="297"/>
    </row>
    <row r="261" spans="1:7" ht="16.5">
      <c r="A261" s="238">
        <v>44489</v>
      </c>
      <c r="B261" s="209" t="s">
        <v>957</v>
      </c>
      <c r="C261" s="209" t="s">
        <v>980</v>
      </c>
      <c r="D261" s="210">
        <v>55.42</v>
      </c>
      <c r="E261" s="190"/>
      <c r="F261" s="191" t="s">
        <v>68</v>
      </c>
      <c r="G261" s="298" t="s">
        <v>981</v>
      </c>
    </row>
    <row r="262" spans="1:7" ht="16.5">
      <c r="A262" s="238"/>
      <c r="B262" s="258" t="s">
        <v>954</v>
      </c>
      <c r="C262" s="258" t="s">
        <v>983</v>
      </c>
      <c r="D262" s="210"/>
      <c r="E262" s="190">
        <f>+D261</f>
        <v>55.42</v>
      </c>
      <c r="F262" s="191" t="s">
        <v>14</v>
      </c>
      <c r="G262" s="298" t="s">
        <v>14</v>
      </c>
    </row>
    <row r="263" spans="1:7" ht="18">
      <c r="A263" s="239"/>
      <c r="B263" s="259"/>
      <c r="C263" s="232" t="s">
        <v>984</v>
      </c>
      <c r="D263" s="260"/>
      <c r="E263" s="234"/>
      <c r="F263" s="235"/>
      <c r="G263" s="299"/>
    </row>
    <row r="265" spans="1:7" ht="18">
      <c r="A265" s="255"/>
      <c r="B265" s="256"/>
      <c r="C265" s="253" t="s">
        <v>992</v>
      </c>
      <c r="D265" s="257"/>
      <c r="E265" s="226"/>
      <c r="F265" s="227"/>
      <c r="G265" s="297"/>
    </row>
    <row r="266" spans="1:7" ht="16.5">
      <c r="A266" s="238">
        <v>44519</v>
      </c>
      <c r="B266" s="209" t="s">
        <v>957</v>
      </c>
      <c r="C266" s="209" t="s">
        <v>980</v>
      </c>
      <c r="D266" s="210">
        <v>1228.8699999999999</v>
      </c>
      <c r="E266" s="190"/>
      <c r="F266" s="191" t="s">
        <v>14</v>
      </c>
      <c r="G266" s="298" t="s">
        <v>981</v>
      </c>
    </row>
    <row r="267" spans="1:7" ht="16.5">
      <c r="A267" s="238"/>
      <c r="B267" s="258" t="s">
        <v>960</v>
      </c>
      <c r="C267" s="258" t="s">
        <v>988</v>
      </c>
      <c r="D267" s="210"/>
      <c r="E267" s="190">
        <f>+D266</f>
        <v>1228.8699999999999</v>
      </c>
      <c r="F267" s="191" t="s">
        <v>14</v>
      </c>
      <c r="G267" s="298" t="s">
        <v>14</v>
      </c>
    </row>
    <row r="268" spans="1:7" ht="18">
      <c r="A268" s="239"/>
      <c r="B268" s="259"/>
      <c r="C268" s="232" t="s">
        <v>986</v>
      </c>
      <c r="D268" s="260"/>
      <c r="E268" s="234"/>
      <c r="F268" s="235"/>
      <c r="G268" s="299"/>
    </row>
    <row r="270" spans="1:7" ht="18">
      <c r="A270" s="255"/>
      <c r="B270" s="256"/>
      <c r="C270" s="253" t="s">
        <v>993</v>
      </c>
      <c r="D270" s="257"/>
      <c r="E270" s="226"/>
      <c r="F270" s="227"/>
      <c r="G270" s="297"/>
    </row>
    <row r="271" spans="1:7" ht="16.5">
      <c r="A271" s="238">
        <v>44552</v>
      </c>
      <c r="B271" s="209" t="s">
        <v>957</v>
      </c>
      <c r="C271" s="209" t="s">
        <v>980</v>
      </c>
      <c r="D271" s="210">
        <v>493.24</v>
      </c>
      <c r="E271" s="190"/>
      <c r="F271" s="191" t="s">
        <v>14</v>
      </c>
      <c r="G271" s="298" t="s">
        <v>981</v>
      </c>
    </row>
    <row r="272" spans="1:7" ht="16.5">
      <c r="A272" s="238"/>
      <c r="B272" s="258" t="s">
        <v>960</v>
      </c>
      <c r="C272" s="258" t="s">
        <v>988</v>
      </c>
      <c r="D272" s="210"/>
      <c r="E272" s="190">
        <f>+D271</f>
        <v>493.24</v>
      </c>
      <c r="F272" s="191" t="s">
        <v>14</v>
      </c>
      <c r="G272" s="298" t="s">
        <v>14</v>
      </c>
    </row>
    <row r="273" spans="1:7" ht="18">
      <c r="A273" s="239"/>
      <c r="B273" s="259"/>
      <c r="C273" s="232" t="s">
        <v>986</v>
      </c>
      <c r="D273" s="260"/>
      <c r="E273" s="234"/>
      <c r="F273" s="235"/>
      <c r="G273" s="299"/>
    </row>
    <row r="275" spans="1:7" ht="18">
      <c r="A275" s="255"/>
      <c r="B275" s="256"/>
      <c r="C275" s="253" t="s">
        <v>994</v>
      </c>
      <c r="D275" s="257"/>
      <c r="E275" s="226"/>
      <c r="F275" s="227"/>
      <c r="G275" s="297"/>
    </row>
    <row r="276" spans="1:7" ht="16.5">
      <c r="A276" s="238">
        <v>44552</v>
      </c>
      <c r="B276" s="209" t="s">
        <v>957</v>
      </c>
      <c r="C276" s="209" t="s">
        <v>980</v>
      </c>
      <c r="D276" s="210">
        <v>79.58</v>
      </c>
      <c r="E276" s="190"/>
      <c r="F276" s="191" t="s">
        <v>68</v>
      </c>
      <c r="G276" s="298" t="s">
        <v>981</v>
      </c>
    </row>
    <row r="277" spans="1:7" ht="16.5">
      <c r="A277" s="238"/>
      <c r="B277" s="258" t="s">
        <v>954</v>
      </c>
      <c r="C277" s="258" t="s">
        <v>983</v>
      </c>
      <c r="D277" s="210"/>
      <c r="E277" s="190">
        <f>+D276</f>
        <v>79.58</v>
      </c>
      <c r="F277" s="191" t="s">
        <v>14</v>
      </c>
      <c r="G277" s="298" t="s">
        <v>14</v>
      </c>
    </row>
    <row r="278" spans="1:7" ht="18">
      <c r="A278" s="239"/>
      <c r="B278" s="259"/>
      <c r="C278" s="232" t="s">
        <v>984</v>
      </c>
      <c r="D278" s="260"/>
      <c r="E278" s="234"/>
      <c r="F278" s="235"/>
      <c r="G278" s="299"/>
    </row>
    <row r="280" spans="1:7" ht="18">
      <c r="A280" s="255"/>
      <c r="B280" s="256"/>
      <c r="C280" s="253" t="s">
        <v>995</v>
      </c>
      <c r="D280" s="257"/>
      <c r="E280" s="226"/>
      <c r="F280" s="227"/>
      <c r="G280" s="297"/>
    </row>
    <row r="281" spans="1:7" ht="16.5">
      <c r="A281" s="238">
        <v>44588</v>
      </c>
      <c r="B281" s="209" t="s">
        <v>957</v>
      </c>
      <c r="C281" s="209" t="s">
        <v>980</v>
      </c>
      <c r="D281" s="210">
        <v>619.16999999999996</v>
      </c>
      <c r="E281" s="190"/>
      <c r="F281" s="191" t="s">
        <v>14</v>
      </c>
      <c r="G281" s="298" t="s">
        <v>981</v>
      </c>
    </row>
    <row r="282" spans="1:7" ht="16.5">
      <c r="A282" s="238"/>
      <c r="B282" s="258" t="s">
        <v>960</v>
      </c>
      <c r="C282" s="258" t="s">
        <v>988</v>
      </c>
      <c r="D282" s="210"/>
      <c r="E282" s="190">
        <f>+D281</f>
        <v>619.16999999999996</v>
      </c>
      <c r="F282" s="191" t="s">
        <v>14</v>
      </c>
      <c r="G282" s="298" t="s">
        <v>14</v>
      </c>
    </row>
    <row r="283" spans="1:7" ht="18">
      <c r="A283" s="239"/>
      <c r="B283" s="259"/>
      <c r="C283" s="232" t="s">
        <v>986</v>
      </c>
      <c r="D283" s="260"/>
      <c r="E283" s="234"/>
      <c r="F283" s="235"/>
      <c r="G283" s="299"/>
    </row>
    <row r="285" spans="1:7" ht="18">
      <c r="A285" s="255"/>
      <c r="B285" s="256"/>
      <c r="C285" s="253" t="s">
        <v>996</v>
      </c>
      <c r="D285" s="257"/>
      <c r="E285" s="226"/>
      <c r="F285" s="227"/>
      <c r="G285" s="297"/>
    </row>
    <row r="286" spans="1:7" ht="16.5">
      <c r="A286" s="238">
        <v>44622</v>
      </c>
      <c r="B286" s="209" t="s">
        <v>957</v>
      </c>
      <c r="C286" s="209" t="s">
        <v>980</v>
      </c>
      <c r="D286" s="210">
        <v>345.02</v>
      </c>
      <c r="E286" s="190"/>
      <c r="F286" s="191" t="s">
        <v>14</v>
      </c>
      <c r="G286" s="298" t="s">
        <v>981</v>
      </c>
    </row>
    <row r="287" spans="1:7" ht="16.5">
      <c r="A287" s="238"/>
      <c r="B287" s="258" t="s">
        <v>960</v>
      </c>
      <c r="C287" s="258" t="s">
        <v>988</v>
      </c>
      <c r="D287" s="210"/>
      <c r="E287" s="190">
        <f>+D286</f>
        <v>345.02</v>
      </c>
      <c r="F287" s="191" t="s">
        <v>14</v>
      </c>
      <c r="G287" s="298" t="s">
        <v>14</v>
      </c>
    </row>
    <row r="288" spans="1:7" ht="18">
      <c r="A288" s="239"/>
      <c r="B288" s="259"/>
      <c r="C288" s="232" t="s">
        <v>986</v>
      </c>
      <c r="D288" s="260"/>
      <c r="E288" s="234"/>
      <c r="F288" s="235"/>
      <c r="G288" s="299"/>
    </row>
    <row r="290" spans="1:7" ht="18">
      <c r="A290" s="255"/>
      <c r="B290" s="256"/>
      <c r="C290" s="253" t="s">
        <v>997</v>
      </c>
      <c r="D290" s="257"/>
      <c r="E290" s="226"/>
      <c r="F290" s="227"/>
      <c r="G290" s="297"/>
    </row>
    <row r="291" spans="1:7" ht="16.5">
      <c r="A291" s="238">
        <v>44629</v>
      </c>
      <c r="B291" s="209" t="s">
        <v>957</v>
      </c>
      <c r="C291" s="209" t="s">
        <v>980</v>
      </c>
      <c r="D291" s="210">
        <v>2257.15</v>
      </c>
      <c r="E291" s="190"/>
      <c r="F291" s="191" t="s">
        <v>14</v>
      </c>
      <c r="G291" s="298" t="s">
        <v>981</v>
      </c>
    </row>
    <row r="292" spans="1:7" ht="16.5">
      <c r="A292" s="238"/>
      <c r="B292" s="258" t="s">
        <v>973</v>
      </c>
      <c r="C292" s="258" t="s">
        <v>998</v>
      </c>
      <c r="D292" s="210"/>
      <c r="E292" s="190">
        <f>+D291</f>
        <v>2257.15</v>
      </c>
      <c r="F292" s="191" t="s">
        <v>14</v>
      </c>
      <c r="G292" s="298" t="s">
        <v>14</v>
      </c>
    </row>
    <row r="293" spans="1:7" ht="18">
      <c r="A293" s="239"/>
      <c r="B293" s="259"/>
      <c r="C293" s="232" t="s">
        <v>999</v>
      </c>
      <c r="D293" s="260"/>
      <c r="E293" s="234"/>
      <c r="F293" s="235"/>
      <c r="G293" s="299"/>
    </row>
    <row r="295" spans="1:7" ht="18">
      <c r="A295" s="255"/>
      <c r="B295" s="256"/>
      <c r="C295" s="253" t="s">
        <v>1000</v>
      </c>
      <c r="D295" s="257"/>
      <c r="E295" s="226"/>
      <c r="F295" s="227"/>
      <c r="G295" s="297"/>
    </row>
    <row r="296" spans="1:7" ht="16.5">
      <c r="A296" s="238">
        <v>44629</v>
      </c>
      <c r="B296" s="209" t="s">
        <v>957</v>
      </c>
      <c r="C296" s="209" t="s">
        <v>980</v>
      </c>
      <c r="D296" s="210">
        <v>920.85</v>
      </c>
      <c r="E296" s="190"/>
      <c r="F296" s="191" t="s">
        <v>68</v>
      </c>
      <c r="G296" s="298" t="s">
        <v>981</v>
      </c>
    </row>
    <row r="297" spans="1:7" ht="16.5">
      <c r="A297" s="238"/>
      <c r="B297" s="258" t="s">
        <v>954</v>
      </c>
      <c r="C297" s="258" t="s">
        <v>983</v>
      </c>
      <c r="D297" s="210"/>
      <c r="E297" s="190">
        <f>+D296</f>
        <v>920.85</v>
      </c>
      <c r="F297" s="191" t="s">
        <v>14</v>
      </c>
      <c r="G297" s="298" t="s">
        <v>14</v>
      </c>
    </row>
    <row r="298" spans="1:7" ht="18">
      <c r="A298" s="239"/>
      <c r="B298" s="259"/>
      <c r="C298" s="232" t="s">
        <v>984</v>
      </c>
      <c r="D298" s="260"/>
      <c r="E298" s="234"/>
      <c r="F298" s="235"/>
      <c r="G298" s="299"/>
    </row>
    <row r="300" spans="1:7" ht="18">
      <c r="A300" s="255"/>
      <c r="B300" s="256"/>
      <c r="C300" s="253" t="s">
        <v>1001</v>
      </c>
      <c r="D300" s="257"/>
      <c r="E300" s="226"/>
      <c r="F300" s="227"/>
      <c r="G300" s="297"/>
    </row>
    <row r="301" spans="1:7" ht="16.5">
      <c r="A301" s="238">
        <v>44629</v>
      </c>
      <c r="B301" s="209" t="s">
        <v>957</v>
      </c>
      <c r="C301" s="209" t="s">
        <v>980</v>
      </c>
      <c r="D301" s="210">
        <v>278</v>
      </c>
      <c r="E301" s="190"/>
      <c r="F301" s="191" t="s">
        <v>14</v>
      </c>
      <c r="G301" s="298" t="s">
        <v>981</v>
      </c>
    </row>
    <row r="302" spans="1:7" ht="16.5">
      <c r="A302" s="238"/>
      <c r="B302" s="258" t="s">
        <v>960</v>
      </c>
      <c r="C302" s="258" t="s">
        <v>988</v>
      </c>
      <c r="D302" s="210"/>
      <c r="E302" s="190">
        <f>+D301</f>
        <v>278</v>
      </c>
      <c r="F302" s="191" t="s">
        <v>14</v>
      </c>
      <c r="G302" s="298" t="s">
        <v>14</v>
      </c>
    </row>
    <row r="303" spans="1:7" ht="18">
      <c r="A303" s="239"/>
      <c r="B303" s="259"/>
      <c r="C303" s="232" t="s">
        <v>986</v>
      </c>
      <c r="D303" s="260"/>
      <c r="E303" s="234"/>
      <c r="F303" s="235"/>
      <c r="G303" s="299"/>
    </row>
    <row r="304" spans="1:7" ht="18">
      <c r="A304" s="583"/>
      <c r="B304" s="209"/>
      <c r="C304" s="574"/>
      <c r="D304" s="210"/>
      <c r="E304" s="190"/>
      <c r="F304" s="472"/>
      <c r="G304" s="397"/>
    </row>
    <row r="306" spans="1:7" ht="18">
      <c r="A306" s="255"/>
      <c r="B306" s="256"/>
      <c r="C306" s="441" t="s">
        <v>1628</v>
      </c>
      <c r="D306" s="257"/>
      <c r="E306" s="226"/>
      <c r="F306" s="227"/>
      <c r="G306" s="228"/>
    </row>
    <row r="307" spans="1:7" ht="16.5">
      <c r="A307" s="238"/>
      <c r="B307" s="209"/>
      <c r="C307" s="209"/>
      <c r="D307" s="210"/>
      <c r="E307" s="190"/>
      <c r="F307" s="191"/>
      <c r="G307" s="229"/>
    </row>
    <row r="308" spans="1:7" ht="18">
      <c r="A308" s="255"/>
      <c r="B308" s="256"/>
      <c r="C308" s="441" t="s">
        <v>1629</v>
      </c>
      <c r="D308" s="257"/>
      <c r="E308" s="226"/>
      <c r="F308" s="227"/>
      <c r="G308" s="228"/>
    </row>
    <row r="310" spans="1:7" ht="18">
      <c r="A310" s="255"/>
      <c r="B310" s="256"/>
      <c r="C310" s="253" t="s">
        <v>1009</v>
      </c>
      <c r="D310" s="257"/>
      <c r="E310" s="226"/>
      <c r="F310" s="227"/>
      <c r="G310" s="228"/>
    </row>
    <row r="311" spans="1:7" ht="16.5">
      <c r="A311" s="238">
        <v>44553</v>
      </c>
      <c r="B311" s="209" t="s">
        <v>1003</v>
      </c>
      <c r="C311" s="209" t="s">
        <v>1630</v>
      </c>
      <c r="D311" s="210">
        <v>33744731.899999999</v>
      </c>
      <c r="E311" s="190"/>
      <c r="F311" s="191" t="s">
        <v>14</v>
      </c>
      <c r="G311" s="229" t="s">
        <v>956</v>
      </c>
    </row>
    <row r="312" spans="1:7" ht="16.5">
      <c r="A312" s="238"/>
      <c r="B312" s="258" t="s">
        <v>834</v>
      </c>
      <c r="C312" s="258" t="s">
        <v>1002</v>
      </c>
      <c r="D312" s="210"/>
      <c r="E312" s="190">
        <f>+D311</f>
        <v>33744731.899999999</v>
      </c>
      <c r="F312" s="191" t="s">
        <v>14</v>
      </c>
      <c r="G312" s="229" t="s">
        <v>14</v>
      </c>
    </row>
    <row r="313" spans="1:7" ht="16.5">
      <c r="A313" s="238"/>
      <c r="B313" s="209" t="s">
        <v>1005</v>
      </c>
      <c r="C313" s="209" t="s">
        <v>1006</v>
      </c>
      <c r="D313" s="210">
        <v>764448.51</v>
      </c>
      <c r="E313" s="190"/>
      <c r="F313" s="191"/>
      <c r="G313" s="229"/>
    </row>
    <row r="314" spans="1:7" ht="16.5">
      <c r="A314" s="238"/>
      <c r="B314" s="258" t="s">
        <v>834</v>
      </c>
      <c r="C314" s="258" t="s">
        <v>1007</v>
      </c>
      <c r="D314" s="210"/>
      <c r="E314" s="190">
        <f>+D313</f>
        <v>764448.51</v>
      </c>
      <c r="F314" s="191"/>
      <c r="G314" s="229"/>
    </row>
    <row r="315" spans="1:7" ht="18">
      <c r="A315" s="239"/>
      <c r="B315" s="259"/>
      <c r="C315" s="232" t="s">
        <v>1010</v>
      </c>
      <c r="D315" s="260"/>
      <c r="E315" s="234"/>
      <c r="F315" s="235"/>
      <c r="G315" s="236"/>
    </row>
    <row r="317" spans="1:7" ht="18">
      <c r="A317" s="594"/>
      <c r="B317" s="595"/>
      <c r="C317" s="596" t="s">
        <v>1011</v>
      </c>
      <c r="D317" s="597"/>
      <c r="E317" s="598"/>
      <c r="F317" s="599"/>
      <c r="G317" s="585"/>
    </row>
    <row r="318" spans="1:7" ht="16.5">
      <c r="A318" s="505">
        <v>44459</v>
      </c>
      <c r="B318" s="425" t="s">
        <v>834</v>
      </c>
      <c r="C318" s="425" t="s">
        <v>1007</v>
      </c>
      <c r="D318" s="438">
        <v>12750.12</v>
      </c>
      <c r="E318" s="503"/>
      <c r="F318" s="504" t="s">
        <v>14</v>
      </c>
      <c r="G318" s="573" t="s">
        <v>981</v>
      </c>
    </row>
    <row r="319" spans="1:7" ht="16.5">
      <c r="A319" s="505"/>
      <c r="B319" s="439" t="s">
        <v>1018</v>
      </c>
      <c r="C319" s="439" t="s">
        <v>1013</v>
      </c>
      <c r="D319" s="438"/>
      <c r="E319" s="503">
        <f>+D318</f>
        <v>12750.12</v>
      </c>
      <c r="F319" s="504" t="s">
        <v>14</v>
      </c>
      <c r="G319" s="573" t="s">
        <v>14</v>
      </c>
    </row>
    <row r="320" spans="1:7" ht="18">
      <c r="A320" s="600"/>
      <c r="B320" s="586"/>
      <c r="C320" s="433" t="s">
        <v>1012</v>
      </c>
      <c r="D320" s="440"/>
      <c r="E320" s="601"/>
      <c r="F320" s="602"/>
      <c r="G320" s="587"/>
    </row>
    <row r="321" spans="1:7">
      <c r="A321" s="603"/>
      <c r="B321" s="604"/>
      <c r="C321" s="604"/>
      <c r="D321" s="605"/>
      <c r="E321" s="606"/>
      <c r="F321" s="607"/>
      <c r="G321" s="608"/>
    </row>
    <row r="322" spans="1:7" ht="18">
      <c r="A322" s="594"/>
      <c r="B322" s="595"/>
      <c r="C322" s="596" t="s">
        <v>1014</v>
      </c>
      <c r="D322" s="597"/>
      <c r="E322" s="598"/>
      <c r="F322" s="599"/>
      <c r="G322" s="585"/>
    </row>
    <row r="323" spans="1:7" ht="16.5">
      <c r="A323" s="505">
        <v>44599</v>
      </c>
      <c r="B323" s="425" t="s">
        <v>834</v>
      </c>
      <c r="C323" s="425" t="s">
        <v>1007</v>
      </c>
      <c r="D323" s="438">
        <v>74.52</v>
      </c>
      <c r="E323" s="503"/>
      <c r="F323" s="504" t="s">
        <v>14</v>
      </c>
      <c r="G323" s="573" t="s">
        <v>981</v>
      </c>
    </row>
    <row r="324" spans="1:7" ht="16.5">
      <c r="A324" s="505"/>
      <c r="B324" s="439" t="s">
        <v>1005</v>
      </c>
      <c r="C324" s="439" t="s">
        <v>1004</v>
      </c>
      <c r="D324" s="438"/>
      <c r="E324" s="503">
        <f>+D323</f>
        <v>74.52</v>
      </c>
      <c r="F324" s="504" t="s">
        <v>14</v>
      </c>
      <c r="G324" s="573" t="s">
        <v>14</v>
      </c>
    </row>
    <row r="325" spans="1:7" ht="18">
      <c r="A325" s="600"/>
      <c r="B325" s="586"/>
      <c r="C325" s="433" t="s">
        <v>1015</v>
      </c>
      <c r="D325" s="440"/>
      <c r="E325" s="601"/>
      <c r="F325" s="602"/>
      <c r="G325" s="587"/>
    </row>
    <row r="326" spans="1:7">
      <c r="A326" s="603"/>
      <c r="B326" s="604"/>
      <c r="C326" s="604"/>
      <c r="D326" s="605"/>
      <c r="E326" s="606"/>
      <c r="F326" s="607"/>
      <c r="G326" s="608"/>
    </row>
    <row r="327" spans="1:7" ht="18">
      <c r="A327" s="594"/>
      <c r="B327" s="595"/>
      <c r="C327" s="596" t="s">
        <v>1016</v>
      </c>
      <c r="D327" s="597"/>
      <c r="E327" s="598"/>
      <c r="F327" s="599"/>
      <c r="G327" s="585"/>
    </row>
    <row r="328" spans="1:7" ht="16.5">
      <c r="A328" s="505">
        <v>44621</v>
      </c>
      <c r="B328" s="425" t="s">
        <v>834</v>
      </c>
      <c r="C328" s="425" t="s">
        <v>1007</v>
      </c>
      <c r="D328" s="438">
        <v>11350.64</v>
      </c>
      <c r="E328" s="503"/>
      <c r="F328" s="504" t="s">
        <v>14</v>
      </c>
      <c r="G328" s="573" t="s">
        <v>981</v>
      </c>
    </row>
    <row r="329" spans="1:7" ht="16.5">
      <c r="A329" s="505"/>
      <c r="B329" s="439" t="s">
        <v>1003</v>
      </c>
      <c r="C329" s="439" t="s">
        <v>1004</v>
      </c>
      <c r="D329" s="438"/>
      <c r="E329" s="503">
        <f>+D328</f>
        <v>11350.64</v>
      </c>
      <c r="F329" s="504" t="s">
        <v>14</v>
      </c>
      <c r="G329" s="573" t="s">
        <v>14</v>
      </c>
    </row>
    <row r="330" spans="1:7" ht="18">
      <c r="A330" s="600"/>
      <c r="B330" s="586"/>
      <c r="C330" s="433" t="s">
        <v>1017</v>
      </c>
      <c r="D330" s="440"/>
      <c r="E330" s="601"/>
      <c r="F330" s="602"/>
      <c r="G330" s="587"/>
    </row>
    <row r="331" spans="1:7">
      <c r="A331" s="603"/>
      <c r="B331" s="604"/>
      <c r="C331" s="604"/>
      <c r="D331" s="605"/>
      <c r="E331" s="606"/>
      <c r="F331" s="607"/>
      <c r="G331" s="608"/>
    </row>
    <row r="332" spans="1:7" ht="18">
      <c r="A332" s="594"/>
      <c r="B332" s="595"/>
      <c r="C332" s="596" t="s">
        <v>1019</v>
      </c>
      <c r="D332" s="597"/>
      <c r="E332" s="598"/>
      <c r="F332" s="599"/>
      <c r="G332" s="585"/>
    </row>
    <row r="333" spans="1:7" ht="16.5">
      <c r="A333" s="505">
        <v>44573</v>
      </c>
      <c r="B333" s="425" t="s">
        <v>834</v>
      </c>
      <c r="C333" s="425" t="s">
        <v>1007</v>
      </c>
      <c r="D333" s="438">
        <v>3311.46</v>
      </c>
      <c r="E333" s="503"/>
      <c r="F333" s="504" t="s">
        <v>14</v>
      </c>
      <c r="G333" s="573" t="s">
        <v>1020</v>
      </c>
    </row>
    <row r="334" spans="1:7" ht="16.5">
      <c r="A334" s="505"/>
      <c r="B334" s="439" t="s">
        <v>1003</v>
      </c>
      <c r="C334" s="439" t="s">
        <v>1004</v>
      </c>
      <c r="D334" s="438"/>
      <c r="E334" s="503">
        <f>+D333</f>
        <v>3311.46</v>
      </c>
      <c r="F334" s="504" t="s">
        <v>14</v>
      </c>
      <c r="G334" s="573" t="s">
        <v>14</v>
      </c>
    </row>
    <row r="335" spans="1:7" ht="18">
      <c r="A335" s="600"/>
      <c r="B335" s="586"/>
      <c r="C335" s="433" t="s">
        <v>1022</v>
      </c>
      <c r="D335" s="440"/>
      <c r="E335" s="601"/>
      <c r="F335" s="602"/>
      <c r="G335" s="587"/>
    </row>
    <row r="336" spans="1:7">
      <c r="A336" s="603"/>
      <c r="B336" s="604"/>
      <c r="C336" s="604"/>
      <c r="D336" s="605"/>
      <c r="E336" s="606"/>
      <c r="F336" s="607"/>
      <c r="G336" s="608"/>
    </row>
    <row r="337" spans="1:7" ht="18">
      <c r="A337" s="594"/>
      <c r="B337" s="595"/>
      <c r="C337" s="596" t="s">
        <v>1023</v>
      </c>
      <c r="D337" s="597"/>
      <c r="E337" s="598"/>
      <c r="F337" s="599"/>
      <c r="G337" s="585"/>
    </row>
    <row r="338" spans="1:7" ht="16.5">
      <c r="A338" s="505">
        <v>44573</v>
      </c>
      <c r="B338" s="425" t="s">
        <v>1003</v>
      </c>
      <c r="C338" s="425" t="s">
        <v>1004</v>
      </c>
      <c r="D338" s="438">
        <v>3311.46</v>
      </c>
      <c r="E338" s="503" t="s">
        <v>14</v>
      </c>
      <c r="F338" s="504" t="s">
        <v>14</v>
      </c>
      <c r="G338" s="573" t="s">
        <v>1024</v>
      </c>
    </row>
    <row r="339" spans="1:7" ht="16.5">
      <c r="A339" s="505"/>
      <c r="B339" s="439" t="s">
        <v>834</v>
      </c>
      <c r="C339" s="439" t="s">
        <v>1007</v>
      </c>
      <c r="D339" s="438" t="s">
        <v>14</v>
      </c>
      <c r="E339" s="503">
        <f>+D338</f>
        <v>3311.46</v>
      </c>
      <c r="F339" s="504" t="s">
        <v>14</v>
      </c>
      <c r="G339" s="573" t="s">
        <v>14</v>
      </c>
    </row>
    <row r="340" spans="1:7" ht="18">
      <c r="A340" s="600"/>
      <c r="B340" s="586"/>
      <c r="C340" s="433" t="s">
        <v>1631</v>
      </c>
      <c r="D340" s="440"/>
      <c r="E340" s="601"/>
      <c r="F340" s="602"/>
      <c r="G340" s="587"/>
    </row>
    <row r="341" spans="1:7">
      <c r="A341" s="603"/>
      <c r="B341" s="604"/>
      <c r="C341" s="604"/>
      <c r="D341" s="605"/>
      <c r="E341" s="606"/>
      <c r="F341" s="607"/>
      <c r="G341" s="608"/>
    </row>
    <row r="342" spans="1:7" ht="18">
      <c r="A342" s="594"/>
      <c r="B342" s="595"/>
      <c r="C342" s="596" t="s">
        <v>1025</v>
      </c>
      <c r="D342" s="597"/>
      <c r="E342" s="598"/>
      <c r="F342" s="599"/>
      <c r="G342" s="585"/>
    </row>
    <row r="343" spans="1:7" ht="16.5">
      <c r="A343" s="505">
        <v>44595</v>
      </c>
      <c r="B343" s="425" t="s">
        <v>834</v>
      </c>
      <c r="C343" s="425" t="s">
        <v>1007</v>
      </c>
      <c r="D343" s="438">
        <v>16973.68</v>
      </c>
      <c r="E343" s="503"/>
      <c r="F343" s="504" t="s">
        <v>14</v>
      </c>
      <c r="G343" s="573" t="s">
        <v>1020</v>
      </c>
    </row>
    <row r="344" spans="1:7" ht="16.5">
      <c r="A344" s="505"/>
      <c r="B344" s="439" t="s">
        <v>1003</v>
      </c>
      <c r="C344" s="439" t="s">
        <v>1004</v>
      </c>
      <c r="D344" s="438"/>
      <c r="E344" s="503">
        <f>+D343</f>
        <v>16973.68</v>
      </c>
      <c r="F344" s="504" t="s">
        <v>14</v>
      </c>
      <c r="G344" s="573" t="s">
        <v>14</v>
      </c>
    </row>
    <row r="345" spans="1:7" ht="18">
      <c r="A345" s="600"/>
      <c r="B345" s="586"/>
      <c r="C345" s="433" t="s">
        <v>1021</v>
      </c>
      <c r="D345" s="440"/>
      <c r="E345" s="601"/>
      <c r="F345" s="602"/>
      <c r="G345" s="587"/>
    </row>
    <row r="346" spans="1:7">
      <c r="A346" s="603"/>
      <c r="B346" s="604"/>
      <c r="C346" s="604"/>
      <c r="D346" s="605"/>
      <c r="E346" s="606"/>
      <c r="F346" s="607"/>
      <c r="G346" s="608"/>
    </row>
    <row r="347" spans="1:7" ht="18">
      <c r="A347" s="594"/>
      <c r="B347" s="595"/>
      <c r="C347" s="596" t="s">
        <v>1026</v>
      </c>
      <c r="D347" s="597"/>
      <c r="E347" s="598"/>
      <c r="F347" s="599"/>
      <c r="G347" s="585"/>
    </row>
    <row r="348" spans="1:7" ht="16.5">
      <c r="A348" s="505">
        <v>44621</v>
      </c>
      <c r="B348" s="425" t="s">
        <v>834</v>
      </c>
      <c r="C348" s="425" t="s">
        <v>1007</v>
      </c>
      <c r="D348" s="438">
        <v>2568.39</v>
      </c>
      <c r="E348" s="503"/>
      <c r="F348" s="504" t="s">
        <v>14</v>
      </c>
      <c r="G348" s="573" t="s">
        <v>1020</v>
      </c>
    </row>
    <row r="349" spans="1:7" ht="16.5">
      <c r="A349" s="505"/>
      <c r="B349" s="439" t="s">
        <v>1003</v>
      </c>
      <c r="C349" s="439" t="s">
        <v>1004</v>
      </c>
      <c r="D349" s="438"/>
      <c r="E349" s="503">
        <f>+D348</f>
        <v>2568.39</v>
      </c>
      <c r="F349" s="504" t="s">
        <v>14</v>
      </c>
      <c r="G349" s="573" t="s">
        <v>14</v>
      </c>
    </row>
    <row r="350" spans="1:7" ht="18">
      <c r="A350" s="600"/>
      <c r="B350" s="586"/>
      <c r="C350" s="433" t="s">
        <v>1021</v>
      </c>
      <c r="D350" s="440"/>
      <c r="E350" s="601"/>
      <c r="F350" s="602"/>
      <c r="G350" s="587"/>
    </row>
    <row r="352" spans="1:7" ht="18">
      <c r="A352" s="255"/>
      <c r="B352" s="256"/>
      <c r="C352" s="253" t="s">
        <v>1027</v>
      </c>
      <c r="D352" s="257"/>
      <c r="E352" s="226"/>
      <c r="F352" s="227"/>
      <c r="G352" s="297"/>
    </row>
    <row r="353" spans="1:12" ht="16.5">
      <c r="A353" s="238">
        <v>44439</v>
      </c>
      <c r="B353" s="209" t="s">
        <v>1028</v>
      </c>
      <c r="C353" s="209" t="s">
        <v>1029</v>
      </c>
      <c r="D353" s="210">
        <v>12500</v>
      </c>
      <c r="E353" s="190"/>
      <c r="F353" s="191" t="s">
        <v>646</v>
      </c>
      <c r="G353" s="298" t="s">
        <v>901</v>
      </c>
    </row>
    <row r="354" spans="1:12" ht="16.5">
      <c r="A354" s="238"/>
      <c r="B354" s="258" t="s">
        <v>1030</v>
      </c>
      <c r="C354" s="258" t="s">
        <v>1031</v>
      </c>
      <c r="D354" s="210"/>
      <c r="E354" s="190">
        <f>+D353</f>
        <v>12500</v>
      </c>
      <c r="F354" s="191" t="s">
        <v>646</v>
      </c>
      <c r="G354" s="298" t="s">
        <v>1033</v>
      </c>
    </row>
    <row r="355" spans="1:12" ht="18">
      <c r="A355" s="239"/>
      <c r="B355" s="259"/>
      <c r="C355" s="232" t="s">
        <v>1032</v>
      </c>
      <c r="D355" s="260"/>
      <c r="E355" s="234"/>
      <c r="F355" s="235"/>
      <c r="G355" s="299"/>
    </row>
    <row r="357" spans="1:12" ht="18">
      <c r="A357" s="255"/>
      <c r="B357" s="256"/>
      <c r="C357" s="253" t="s">
        <v>1034</v>
      </c>
      <c r="D357" s="257"/>
      <c r="E357" s="226"/>
      <c r="F357" s="227"/>
      <c r="G357" s="297"/>
    </row>
    <row r="358" spans="1:12" ht="16.5">
      <c r="A358" s="238">
        <v>44571</v>
      </c>
      <c r="B358" s="209" t="s">
        <v>1035</v>
      </c>
      <c r="C358" s="209" t="s">
        <v>1036</v>
      </c>
      <c r="D358" s="210">
        <v>13007.59</v>
      </c>
      <c r="E358" s="190"/>
      <c r="F358" s="191" t="s">
        <v>646</v>
      </c>
      <c r="G358" s="298" t="s">
        <v>765</v>
      </c>
    </row>
    <row r="359" spans="1:12" ht="16.5">
      <c r="A359" s="238"/>
      <c r="B359" s="258" t="s">
        <v>1037</v>
      </c>
      <c r="C359" s="258" t="s">
        <v>1038</v>
      </c>
      <c r="D359" s="210"/>
      <c r="E359" s="190">
        <f>+D358</f>
        <v>13007.59</v>
      </c>
      <c r="F359" s="191" t="s">
        <v>646</v>
      </c>
      <c r="G359" s="298" t="s">
        <v>1040</v>
      </c>
    </row>
    <row r="360" spans="1:12" ht="18">
      <c r="A360" s="239"/>
      <c r="B360" s="259"/>
      <c r="C360" s="232" t="s">
        <v>1039</v>
      </c>
      <c r="D360" s="260"/>
      <c r="E360" s="234"/>
      <c r="F360" s="235"/>
      <c r="G360" s="299"/>
    </row>
    <row r="362" spans="1:12" ht="18">
      <c r="A362" s="255"/>
      <c r="B362" s="256"/>
      <c r="C362" s="253" t="s">
        <v>1066</v>
      </c>
      <c r="D362" s="257"/>
      <c r="E362" s="226"/>
      <c r="F362" s="227"/>
      <c r="G362" s="297"/>
    </row>
    <row r="363" spans="1:12" ht="16.5">
      <c r="A363" s="238">
        <v>44683</v>
      </c>
      <c r="B363" s="209" t="s">
        <v>1067</v>
      </c>
      <c r="C363" s="209" t="s">
        <v>1029</v>
      </c>
      <c r="D363" s="210">
        <v>12500</v>
      </c>
      <c r="E363" s="190"/>
      <c r="F363" s="191" t="s">
        <v>646</v>
      </c>
      <c r="G363" s="298" t="s">
        <v>901</v>
      </c>
    </row>
    <row r="364" spans="1:12" ht="16.5">
      <c r="A364" s="238"/>
      <c r="B364" s="258" t="s">
        <v>1030</v>
      </c>
      <c r="C364" s="258" t="s">
        <v>1031</v>
      </c>
      <c r="D364" s="210"/>
      <c r="E364" s="190">
        <f>+D363</f>
        <v>12500</v>
      </c>
      <c r="F364" s="191" t="s">
        <v>646</v>
      </c>
      <c r="G364" s="298" t="s">
        <v>1033</v>
      </c>
    </row>
    <row r="365" spans="1:12" ht="18">
      <c r="A365" s="239"/>
      <c r="B365" s="259"/>
      <c r="C365" s="232" t="s">
        <v>1032</v>
      </c>
      <c r="D365" s="260"/>
      <c r="E365" s="234"/>
      <c r="F365" s="235"/>
      <c r="G365" s="299"/>
    </row>
    <row r="367" spans="1:12">
      <c r="A367" s="304"/>
      <c r="B367" s="305"/>
      <c r="C367" s="306" t="s">
        <v>1069</v>
      </c>
      <c r="D367" s="307"/>
      <c r="E367" s="308"/>
      <c r="F367" s="306"/>
      <c r="G367" s="228"/>
      <c r="L367" s="24"/>
    </row>
    <row r="368" spans="1:12" ht="16.5">
      <c r="A368" s="309">
        <v>44683</v>
      </c>
      <c r="B368" s="218" t="s">
        <v>1068</v>
      </c>
      <c r="C368" s="218" t="s">
        <v>9</v>
      </c>
      <c r="D368" s="310">
        <f>201.67+725+388.08</f>
        <v>1314.75</v>
      </c>
      <c r="E368" s="220"/>
      <c r="F368" s="191" t="s">
        <v>646</v>
      </c>
      <c r="G368" s="229" t="s">
        <v>1072</v>
      </c>
      <c r="L368" s="24"/>
    </row>
    <row r="369" spans="1:12" ht="16.5">
      <c r="A369" s="309"/>
      <c r="B369" s="218" t="s">
        <v>868</v>
      </c>
      <c r="C369" s="218" t="s">
        <v>869</v>
      </c>
      <c r="D369" s="310"/>
      <c r="E369" s="220">
        <f>+D368</f>
        <v>1314.75</v>
      </c>
      <c r="F369" s="191" t="s">
        <v>646</v>
      </c>
      <c r="G369" s="229" t="s">
        <v>1073</v>
      </c>
      <c r="L369" s="24"/>
    </row>
    <row r="370" spans="1:12">
      <c r="A370" s="311"/>
      <c r="B370" s="312"/>
      <c r="C370" s="313" t="s">
        <v>1070</v>
      </c>
      <c r="D370" s="314"/>
      <c r="E370" s="315"/>
      <c r="F370" s="313"/>
      <c r="G370" s="236"/>
      <c r="L370" s="24"/>
    </row>
    <row r="371" spans="1:12" s="2" customFormat="1" ht="18">
      <c r="A371" s="300"/>
      <c r="D371" s="301"/>
      <c r="E371" s="302"/>
      <c r="F371" s="157"/>
      <c r="G371" s="303"/>
      <c r="H371" s="254"/>
    </row>
    <row r="372" spans="1:12" s="2" customFormat="1" ht="17.5">
      <c r="A372" s="304"/>
      <c r="B372" s="305"/>
      <c r="C372" s="306" t="s">
        <v>1074</v>
      </c>
      <c r="D372" s="307"/>
      <c r="E372" s="308"/>
      <c r="F372" s="306"/>
      <c r="G372" s="228"/>
      <c r="H372" s="254"/>
    </row>
    <row r="373" spans="1:12" s="2" customFormat="1" ht="17.5">
      <c r="A373" s="309">
        <v>44412</v>
      </c>
      <c r="B373" s="218" t="s">
        <v>1075</v>
      </c>
      <c r="C373" s="218" t="s">
        <v>1076</v>
      </c>
      <c r="D373" s="310">
        <v>420.07</v>
      </c>
      <c r="E373" s="220"/>
      <c r="F373" s="191"/>
      <c r="G373" s="229" t="s">
        <v>773</v>
      </c>
      <c r="H373" s="254"/>
    </row>
    <row r="374" spans="1:12" s="2" customFormat="1" ht="17.5">
      <c r="A374" s="309"/>
      <c r="B374" s="316" t="s">
        <v>1077</v>
      </c>
      <c r="C374" s="316" t="s">
        <v>1078</v>
      </c>
      <c r="D374" s="310"/>
      <c r="E374" s="220">
        <f>+D373</f>
        <v>420.07</v>
      </c>
      <c r="F374" s="191"/>
      <c r="G374" s="229"/>
      <c r="H374" s="254"/>
    </row>
    <row r="375" spans="1:12" s="2" customFormat="1" ht="17.5">
      <c r="A375" s="311"/>
      <c r="B375" s="312"/>
      <c r="C375" s="313" t="s">
        <v>1079</v>
      </c>
      <c r="D375" s="314"/>
      <c r="E375" s="315"/>
      <c r="F375" s="313"/>
      <c r="G375" s="236"/>
      <c r="H375" s="254"/>
    </row>
    <row r="376" spans="1:12" s="2" customFormat="1" ht="18">
      <c r="A376" s="300"/>
      <c r="D376" s="301"/>
      <c r="E376" s="302"/>
      <c r="F376" s="157"/>
      <c r="G376" s="303"/>
      <c r="H376" s="254"/>
    </row>
    <row r="377" spans="1:12" s="2" customFormat="1" ht="17.5">
      <c r="A377" s="304"/>
      <c r="B377" s="305"/>
      <c r="C377" s="306" t="s">
        <v>1080</v>
      </c>
      <c r="D377" s="307"/>
      <c r="E377" s="308"/>
      <c r="F377" s="306"/>
      <c r="G377" s="228"/>
      <c r="H377" s="254"/>
    </row>
    <row r="378" spans="1:12" s="2" customFormat="1" ht="17.5">
      <c r="A378" s="309">
        <v>44412</v>
      </c>
      <c r="B378" s="218" t="s">
        <v>1075</v>
      </c>
      <c r="C378" s="218" t="s">
        <v>1076</v>
      </c>
      <c r="D378" s="310">
        <v>700</v>
      </c>
      <c r="E378" s="220"/>
      <c r="F378" s="191"/>
      <c r="G378" s="229" t="s">
        <v>773</v>
      </c>
      <c r="H378" s="254"/>
    </row>
    <row r="379" spans="1:12" ht="16.5">
      <c r="A379" s="309"/>
      <c r="B379" s="316" t="s">
        <v>1077</v>
      </c>
      <c r="C379" s="316" t="s">
        <v>1078</v>
      </c>
      <c r="D379" s="310"/>
      <c r="E379" s="220">
        <f>+D378</f>
        <v>700</v>
      </c>
      <c r="F379" s="191"/>
      <c r="G379" s="229"/>
    </row>
    <row r="380" spans="1:12">
      <c r="A380" s="311"/>
      <c r="B380" s="312"/>
      <c r="C380" s="313" t="s">
        <v>1079</v>
      </c>
      <c r="D380" s="314"/>
      <c r="E380" s="315"/>
      <c r="F380" s="313"/>
      <c r="G380" s="236"/>
    </row>
    <row r="382" spans="1:12">
      <c r="A382" s="304"/>
      <c r="B382" s="305"/>
      <c r="C382" s="306" t="s">
        <v>1081</v>
      </c>
      <c r="D382" s="307"/>
      <c r="E382" s="308"/>
      <c r="F382" s="306"/>
      <c r="G382" s="228"/>
    </row>
    <row r="383" spans="1:12" ht="16.5">
      <c r="A383" s="309">
        <v>44538</v>
      </c>
      <c r="B383" s="218" t="s">
        <v>1075</v>
      </c>
      <c r="C383" s="218" t="s">
        <v>1076</v>
      </c>
      <c r="D383" s="310">
        <v>207.12</v>
      </c>
      <c r="E383" s="220"/>
      <c r="F383" s="191"/>
      <c r="G383" s="229" t="s">
        <v>773</v>
      </c>
    </row>
    <row r="384" spans="1:12" ht="16.5">
      <c r="A384" s="309"/>
      <c r="B384" s="316" t="s">
        <v>1077</v>
      </c>
      <c r="C384" s="316" t="s">
        <v>1078</v>
      </c>
      <c r="D384" s="310"/>
      <c r="E384" s="220">
        <f>+D383</f>
        <v>207.12</v>
      </c>
      <c r="F384" s="191"/>
      <c r="G384" s="229"/>
    </row>
    <row r="385" spans="1:7">
      <c r="A385" s="311"/>
      <c r="B385" s="312"/>
      <c r="C385" s="313" t="s">
        <v>1079</v>
      </c>
      <c r="D385" s="314"/>
      <c r="E385" s="315"/>
      <c r="F385" s="313"/>
      <c r="G385" s="236"/>
    </row>
    <row r="387" spans="1:7">
      <c r="A387" s="304"/>
      <c r="B387" s="305"/>
      <c r="C387" s="306" t="s">
        <v>1082</v>
      </c>
      <c r="D387" s="307"/>
      <c r="E387" s="308"/>
      <c r="F387" s="306"/>
      <c r="G387" s="228"/>
    </row>
    <row r="388" spans="1:7" ht="16.5">
      <c r="A388" s="309">
        <v>44552</v>
      </c>
      <c r="B388" s="218" t="s">
        <v>1075</v>
      </c>
      <c r="C388" s="218" t="s">
        <v>1076</v>
      </c>
      <c r="D388" s="310">
        <v>183.2</v>
      </c>
      <c r="E388" s="220"/>
      <c r="F388" s="191"/>
      <c r="G388" s="229" t="s">
        <v>773</v>
      </c>
    </row>
    <row r="389" spans="1:7" ht="16.5">
      <c r="A389" s="309"/>
      <c r="B389" s="316" t="s">
        <v>1077</v>
      </c>
      <c r="C389" s="316" t="s">
        <v>1078</v>
      </c>
      <c r="D389" s="310"/>
      <c r="E389" s="220">
        <f>+D388</f>
        <v>183.2</v>
      </c>
      <c r="F389" s="191"/>
      <c r="G389" s="229"/>
    </row>
    <row r="390" spans="1:7">
      <c r="A390" s="311"/>
      <c r="B390" s="312"/>
      <c r="C390" s="313" t="s">
        <v>1079</v>
      </c>
      <c r="D390" s="314"/>
      <c r="E390" s="315"/>
      <c r="F390" s="313"/>
      <c r="G390" s="236"/>
    </row>
    <row r="392" spans="1:7" ht="18">
      <c r="A392" s="584"/>
      <c r="B392" s="577"/>
      <c r="C392" s="578" t="s">
        <v>1083</v>
      </c>
      <c r="D392" s="579"/>
      <c r="E392" s="420"/>
      <c r="F392" s="421"/>
      <c r="G392" s="585"/>
    </row>
    <row r="393" spans="1:7" ht="16.5">
      <c r="A393" s="423">
        <v>44663</v>
      </c>
      <c r="B393" s="425" t="s">
        <v>957</v>
      </c>
      <c r="C393" s="425" t="s">
        <v>980</v>
      </c>
      <c r="D393" s="438">
        <v>77.5</v>
      </c>
      <c r="E393" s="427"/>
      <c r="F393" s="428"/>
      <c r="G393" s="573" t="s">
        <v>981</v>
      </c>
    </row>
    <row r="394" spans="1:7" ht="16.5">
      <c r="A394" s="423"/>
      <c r="B394" s="439" t="s">
        <v>954</v>
      </c>
      <c r="C394" s="439" t="s">
        <v>983</v>
      </c>
      <c r="D394" s="438"/>
      <c r="E394" s="427">
        <f>+D393</f>
        <v>77.5</v>
      </c>
      <c r="F394" s="428" t="s">
        <v>14</v>
      </c>
      <c r="G394" s="573" t="s">
        <v>14</v>
      </c>
    </row>
    <row r="395" spans="1:7" ht="18">
      <c r="A395" s="431"/>
      <c r="B395" s="586"/>
      <c r="C395" s="433" t="s">
        <v>984</v>
      </c>
      <c r="D395" s="440"/>
      <c r="E395" s="435"/>
      <c r="F395" s="436"/>
      <c r="G395" s="587"/>
    </row>
    <row r="396" spans="1:7">
      <c r="A396" s="588"/>
      <c r="B396" s="589"/>
      <c r="C396" s="589"/>
      <c r="D396" s="590"/>
      <c r="E396" s="591"/>
      <c r="F396" s="592"/>
      <c r="G396" s="593"/>
    </row>
    <row r="397" spans="1:7" ht="18">
      <c r="A397" s="584"/>
      <c r="B397" s="577"/>
      <c r="C397" s="578" t="s">
        <v>1084</v>
      </c>
      <c r="D397" s="579"/>
      <c r="E397" s="420"/>
      <c r="F397" s="421"/>
      <c r="G397" s="585"/>
    </row>
    <row r="398" spans="1:7" ht="16.5">
      <c r="A398" s="423">
        <v>44629</v>
      </c>
      <c r="B398" s="425" t="s">
        <v>957</v>
      </c>
      <c r="C398" s="425" t="s">
        <v>980</v>
      </c>
      <c r="D398" s="438">
        <v>278</v>
      </c>
      <c r="E398" s="427"/>
      <c r="F398" s="428" t="s">
        <v>14</v>
      </c>
      <c r="G398" s="573" t="s">
        <v>981</v>
      </c>
    </row>
    <row r="399" spans="1:7" ht="16.5">
      <c r="A399" s="423"/>
      <c r="B399" s="439" t="s">
        <v>960</v>
      </c>
      <c r="C399" s="439" t="s">
        <v>988</v>
      </c>
      <c r="D399" s="438"/>
      <c r="E399" s="427">
        <f>+D398</f>
        <v>278</v>
      </c>
      <c r="F399" s="428" t="s">
        <v>14</v>
      </c>
      <c r="G399" s="573" t="s">
        <v>14</v>
      </c>
    </row>
    <row r="400" spans="1:7" ht="18">
      <c r="A400" s="431"/>
      <c r="B400" s="586"/>
      <c r="C400" s="433" t="s">
        <v>986</v>
      </c>
      <c r="D400" s="440"/>
      <c r="E400" s="435"/>
      <c r="F400" s="436"/>
      <c r="G400" s="587"/>
    </row>
    <row r="401" spans="1:7" ht="16" thickBot="1"/>
    <row r="402" spans="1:7" ht="18.5" thickBot="1">
      <c r="A402" s="378"/>
      <c r="B402" s="498"/>
      <c r="C402" s="500" t="s">
        <v>1558</v>
      </c>
      <c r="D402" s="499"/>
      <c r="E402" s="211"/>
      <c r="F402" s="396"/>
      <c r="G402" s="397"/>
    </row>
    <row r="403" spans="1:7" ht="16" thickBot="1"/>
    <row r="404" spans="1:7" ht="18">
      <c r="A404" s="241"/>
      <c r="B404" s="242"/>
      <c r="C404" s="243" t="s">
        <v>1106</v>
      </c>
      <c r="D404" s="244"/>
      <c r="E404" s="187"/>
      <c r="F404" s="188"/>
      <c r="G404" s="189"/>
    </row>
    <row r="405" spans="1:7" ht="16.5">
      <c r="A405" s="213">
        <v>44407</v>
      </c>
      <c r="B405" s="214" t="s">
        <v>763</v>
      </c>
      <c r="C405" s="214" t="s">
        <v>764</v>
      </c>
      <c r="D405" s="190">
        <v>30145</v>
      </c>
      <c r="E405" s="24"/>
      <c r="F405" s="191"/>
      <c r="G405" s="192" t="s">
        <v>1107</v>
      </c>
    </row>
    <row r="406" spans="1:7" ht="16.5">
      <c r="A406" s="213" t="s">
        <v>14</v>
      </c>
      <c r="B406" s="230" t="s">
        <v>766</v>
      </c>
      <c r="C406" s="230" t="s">
        <v>767</v>
      </c>
      <c r="D406" s="24"/>
      <c r="E406" s="216">
        <v>30145</v>
      </c>
      <c r="F406" s="191"/>
      <c r="G406" s="192" t="s">
        <v>14</v>
      </c>
    </row>
    <row r="407" spans="1:7" ht="18.5" thickBot="1">
      <c r="A407" s="245"/>
      <c r="B407" s="246"/>
      <c r="C407" s="247" t="s">
        <v>1108</v>
      </c>
      <c r="D407" s="217"/>
      <c r="E407" s="194"/>
      <c r="F407" s="195"/>
      <c r="G407" s="196"/>
    </row>
    <row r="409" spans="1:7" ht="18">
      <c r="A409" s="261"/>
      <c r="B409" s="278"/>
      <c r="C409" s="277" t="s">
        <v>1125</v>
      </c>
      <c r="D409" s="278"/>
      <c r="E409" s="278"/>
      <c r="F409" s="262"/>
      <c r="G409" s="228"/>
    </row>
    <row r="410" spans="1:7" ht="16.5">
      <c r="A410" s="263">
        <v>44739</v>
      </c>
      <c r="B410" s="264" t="s">
        <v>1128</v>
      </c>
      <c r="C410" s="264" t="s">
        <v>841</v>
      </c>
      <c r="D410" s="265">
        <v>40000</v>
      </c>
      <c r="E410" s="265"/>
      <c r="F410" s="191" t="s">
        <v>646</v>
      </c>
      <c r="G410" s="229" t="s">
        <v>842</v>
      </c>
    </row>
    <row r="411" spans="1:7" ht="16.5">
      <c r="A411" s="263"/>
      <c r="B411" s="266" t="s">
        <v>1126</v>
      </c>
      <c r="C411" s="266" t="s">
        <v>1127</v>
      </c>
      <c r="D411" s="267" t="s">
        <v>14</v>
      </c>
      <c r="E411" s="265">
        <f>+D410</f>
        <v>40000</v>
      </c>
      <c r="F411" s="191" t="s">
        <v>646</v>
      </c>
      <c r="G411" s="229"/>
    </row>
    <row r="412" spans="1:7" ht="16.5">
      <c r="A412" s="263" t="s">
        <v>14</v>
      </c>
      <c r="B412" s="264" t="s">
        <v>1128</v>
      </c>
      <c r="C412" s="264" t="s">
        <v>841</v>
      </c>
      <c r="D412" s="265">
        <v>15000</v>
      </c>
      <c r="E412" s="265"/>
      <c r="F412" s="191" t="s">
        <v>646</v>
      </c>
      <c r="G412" s="229" t="s">
        <v>842</v>
      </c>
    </row>
    <row r="413" spans="1:7" ht="16.5">
      <c r="A413" s="263"/>
      <c r="B413" s="266" t="s">
        <v>1129</v>
      </c>
      <c r="C413" s="266" t="s">
        <v>1130</v>
      </c>
      <c r="D413" s="267" t="s">
        <v>14</v>
      </c>
      <c r="E413" s="265">
        <f>+D412</f>
        <v>15000</v>
      </c>
      <c r="F413" s="191" t="s">
        <v>646</v>
      </c>
      <c r="G413" s="229"/>
    </row>
    <row r="414" spans="1:7" ht="16.5">
      <c r="A414" s="263" t="s">
        <v>14</v>
      </c>
      <c r="B414" s="264" t="s">
        <v>1128</v>
      </c>
      <c r="C414" s="264" t="s">
        <v>841</v>
      </c>
      <c r="D414" s="265">
        <v>15000</v>
      </c>
      <c r="E414" s="265"/>
      <c r="F414" s="191" t="s">
        <v>646</v>
      </c>
      <c r="G414" s="229" t="s">
        <v>842</v>
      </c>
    </row>
    <row r="415" spans="1:7" ht="16.5">
      <c r="A415" s="263"/>
      <c r="B415" s="266" t="s">
        <v>1131</v>
      </c>
      <c r="C415" s="266" t="s">
        <v>777</v>
      </c>
      <c r="D415" s="267" t="s">
        <v>14</v>
      </c>
      <c r="E415" s="265">
        <f>+D414</f>
        <v>15000</v>
      </c>
      <c r="F415" s="191" t="s">
        <v>646</v>
      </c>
      <c r="G415" s="229"/>
    </row>
    <row r="416" spans="1:7" ht="18">
      <c r="A416" s="239"/>
      <c r="B416" s="231"/>
      <c r="C416" s="232" t="s">
        <v>844</v>
      </c>
      <c r="D416" s="233"/>
      <c r="E416" s="234"/>
      <c r="F416" s="235"/>
      <c r="G416" s="236"/>
    </row>
    <row r="418" spans="1:7" ht="18">
      <c r="A418" s="261"/>
      <c r="B418" s="278"/>
      <c r="C418" s="277" t="s">
        <v>1486</v>
      </c>
      <c r="D418" s="278"/>
      <c r="E418" s="278"/>
      <c r="F418" s="262"/>
      <c r="G418" s="228"/>
    </row>
    <row r="419" spans="1:7" ht="16.5">
      <c r="A419" s="263">
        <v>44739</v>
      </c>
      <c r="B419" s="264" t="s">
        <v>1133</v>
      </c>
      <c r="C419" s="264" t="s">
        <v>1134</v>
      </c>
      <c r="D419" s="265">
        <v>60000</v>
      </c>
      <c r="E419" s="265"/>
      <c r="F419" s="191" t="s">
        <v>646</v>
      </c>
      <c r="G419" s="229" t="s">
        <v>1132</v>
      </c>
    </row>
    <row r="420" spans="1:7" ht="16.5">
      <c r="A420" s="263"/>
      <c r="B420" s="266" t="s">
        <v>926</v>
      </c>
      <c r="C420" s="266" t="s">
        <v>468</v>
      </c>
      <c r="D420" s="267" t="s">
        <v>14</v>
      </c>
      <c r="E420" s="265">
        <f>+D419</f>
        <v>60000</v>
      </c>
      <c r="F420" s="191" t="s">
        <v>646</v>
      </c>
      <c r="G420" s="229"/>
    </row>
    <row r="421" spans="1:7" ht="16.5">
      <c r="A421" s="263" t="s">
        <v>14</v>
      </c>
      <c r="B421" s="264" t="s">
        <v>1135</v>
      </c>
      <c r="C421" s="264" t="s">
        <v>1136</v>
      </c>
      <c r="D421" s="265">
        <v>35000</v>
      </c>
      <c r="E421" s="265"/>
      <c r="F421" s="191" t="s">
        <v>646</v>
      </c>
      <c r="G421" s="229" t="s">
        <v>14</v>
      </c>
    </row>
    <row r="422" spans="1:7" ht="16.5">
      <c r="A422" s="263"/>
      <c r="B422" s="266" t="s">
        <v>926</v>
      </c>
      <c r="C422" s="266" t="s">
        <v>468</v>
      </c>
      <c r="D422" s="267" t="s">
        <v>14</v>
      </c>
      <c r="E422" s="265">
        <f>+D421</f>
        <v>35000</v>
      </c>
      <c r="F422" s="191" t="s">
        <v>646</v>
      </c>
      <c r="G422" s="229"/>
    </row>
    <row r="423" spans="1:7" ht="16.5">
      <c r="A423" s="263"/>
      <c r="B423" s="264" t="s">
        <v>1137</v>
      </c>
      <c r="C423" s="264" t="s">
        <v>1138</v>
      </c>
      <c r="D423" s="265">
        <v>35000</v>
      </c>
      <c r="E423" s="265"/>
      <c r="F423" s="191" t="s">
        <v>646</v>
      </c>
      <c r="G423" s="229"/>
    </row>
    <row r="424" spans="1:7" ht="16.5">
      <c r="A424" s="263"/>
      <c r="B424" s="266" t="s">
        <v>926</v>
      </c>
      <c r="C424" s="266" t="s">
        <v>468</v>
      </c>
      <c r="D424" s="267" t="s">
        <v>14</v>
      </c>
      <c r="E424" s="265">
        <f>+D423</f>
        <v>35000</v>
      </c>
      <c r="F424" s="191" t="s">
        <v>646</v>
      </c>
      <c r="G424" s="229"/>
    </row>
    <row r="425" spans="1:7" ht="16.5">
      <c r="A425" s="263" t="s">
        <v>14</v>
      </c>
      <c r="B425" s="264" t="s">
        <v>1139</v>
      </c>
      <c r="C425" s="264" t="s">
        <v>1140</v>
      </c>
      <c r="D425" s="265">
        <v>3000</v>
      </c>
      <c r="E425" s="265"/>
      <c r="F425" s="191" t="s">
        <v>646</v>
      </c>
      <c r="G425" s="229" t="s">
        <v>14</v>
      </c>
    </row>
    <row r="426" spans="1:7" ht="16.5">
      <c r="A426" s="263"/>
      <c r="B426" s="266" t="s">
        <v>1141</v>
      </c>
      <c r="C426" s="266" t="s">
        <v>1142</v>
      </c>
      <c r="D426" s="267" t="s">
        <v>14</v>
      </c>
      <c r="E426" s="265">
        <f>+D425</f>
        <v>3000</v>
      </c>
      <c r="F426" s="191" t="s">
        <v>646</v>
      </c>
      <c r="G426" s="229"/>
    </row>
    <row r="427" spans="1:7" ht="18">
      <c r="A427" s="239"/>
      <c r="B427" s="231"/>
      <c r="C427" s="232" t="s">
        <v>1143</v>
      </c>
      <c r="D427" s="233"/>
      <c r="E427" s="234"/>
      <c r="F427" s="235"/>
      <c r="G427" s="236"/>
    </row>
    <row r="429" spans="1:7" ht="18">
      <c r="A429" s="261"/>
      <c r="B429" s="278"/>
      <c r="C429" s="441" t="s">
        <v>1144</v>
      </c>
      <c r="D429" s="278"/>
      <c r="E429" s="278"/>
      <c r="F429" s="262"/>
      <c r="G429" s="228"/>
    </row>
    <row r="430" spans="1:7" ht="16.5">
      <c r="A430" s="263">
        <v>44419</v>
      </c>
      <c r="B430" s="264" t="s">
        <v>1145</v>
      </c>
      <c r="C430" s="264" t="s">
        <v>94</v>
      </c>
      <c r="D430" s="265">
        <v>6000</v>
      </c>
      <c r="E430" s="265"/>
      <c r="F430" s="191"/>
      <c r="G430" s="229" t="s">
        <v>1147</v>
      </c>
    </row>
    <row r="431" spans="1:7" ht="16.5">
      <c r="A431" s="263"/>
      <c r="B431" s="266" t="s">
        <v>1068</v>
      </c>
      <c r="C431" s="266" t="s">
        <v>1146</v>
      </c>
      <c r="D431" s="267" t="s">
        <v>14</v>
      </c>
      <c r="E431" s="265">
        <f>+D430</f>
        <v>6000</v>
      </c>
      <c r="F431" s="191"/>
      <c r="G431" s="229"/>
    </row>
    <row r="432" spans="1:7" ht="16.5">
      <c r="A432" s="263" t="s">
        <v>14</v>
      </c>
      <c r="B432" s="264" t="s">
        <v>1145</v>
      </c>
      <c r="C432" s="264" t="s">
        <v>94</v>
      </c>
      <c r="D432" s="265">
        <v>6980</v>
      </c>
      <c r="E432" s="265"/>
      <c r="F432" s="191"/>
      <c r="G432" s="229" t="s">
        <v>14</v>
      </c>
    </row>
    <row r="433" spans="1:7" ht="16.5">
      <c r="A433" s="263"/>
      <c r="B433" s="266" t="s">
        <v>1068</v>
      </c>
      <c r="C433" s="266" t="s">
        <v>1146</v>
      </c>
      <c r="D433" s="267" t="s">
        <v>14</v>
      </c>
      <c r="E433" s="265">
        <f>+D432</f>
        <v>6980</v>
      </c>
      <c r="F433" s="191"/>
      <c r="G433" s="229"/>
    </row>
    <row r="434" spans="1:7" ht="16.5">
      <c r="A434" s="263"/>
      <c r="B434" s="264" t="s">
        <v>1145</v>
      </c>
      <c r="C434" s="264" t="s">
        <v>94</v>
      </c>
      <c r="D434" s="265">
        <v>8642.7000000000007</v>
      </c>
      <c r="E434" s="265"/>
      <c r="F434" s="191"/>
      <c r="G434" s="229"/>
    </row>
    <row r="435" spans="1:7" ht="16.5">
      <c r="A435" s="263"/>
      <c r="B435" s="266" t="s">
        <v>1068</v>
      </c>
      <c r="C435" s="266" t="s">
        <v>1146</v>
      </c>
      <c r="D435" s="267" t="s">
        <v>14</v>
      </c>
      <c r="E435" s="265">
        <f>+D434</f>
        <v>8642.7000000000007</v>
      </c>
      <c r="F435" s="191"/>
      <c r="G435" s="229"/>
    </row>
    <row r="436" spans="1:7" ht="18">
      <c r="A436" s="239"/>
      <c r="B436" s="231"/>
      <c r="C436" s="232" t="s">
        <v>1152</v>
      </c>
      <c r="D436" s="233"/>
      <c r="E436" s="234"/>
      <c r="F436" s="235"/>
      <c r="G436" s="236"/>
    </row>
    <row r="438" spans="1:7" ht="18">
      <c r="A438" s="261"/>
      <c r="B438" s="278"/>
      <c r="C438" s="441" t="s">
        <v>1148</v>
      </c>
      <c r="D438" s="278"/>
      <c r="E438" s="278"/>
      <c r="F438" s="262"/>
      <c r="G438" s="228"/>
    </row>
    <row r="439" spans="1:7" ht="16.5">
      <c r="A439" s="263">
        <v>44433</v>
      </c>
      <c r="B439" s="264" t="s">
        <v>868</v>
      </c>
      <c r="C439" s="24" t="s">
        <v>869</v>
      </c>
      <c r="D439" s="265">
        <v>2000</v>
      </c>
      <c r="E439" s="265"/>
      <c r="F439" s="191"/>
      <c r="G439" s="298" t="s">
        <v>773</v>
      </c>
    </row>
    <row r="440" spans="1:7" ht="16.5">
      <c r="A440" s="263"/>
      <c r="B440" s="266" t="s">
        <v>1145</v>
      </c>
      <c r="C440" s="266" t="s">
        <v>94</v>
      </c>
      <c r="D440" s="267" t="s">
        <v>14</v>
      </c>
      <c r="E440" s="265">
        <f>+D439</f>
        <v>2000</v>
      </c>
      <c r="F440" s="191"/>
      <c r="G440" s="229"/>
    </row>
    <row r="441" spans="1:7" ht="16.5">
      <c r="A441" s="263"/>
      <c r="B441" s="264" t="s">
        <v>1149</v>
      </c>
      <c r="C441" s="264" t="s">
        <v>1150</v>
      </c>
      <c r="D441" s="265">
        <v>2000</v>
      </c>
      <c r="E441" s="265"/>
      <c r="F441" s="191"/>
      <c r="G441" s="229"/>
    </row>
    <row r="442" spans="1:7" ht="16.5">
      <c r="A442" s="263"/>
      <c r="B442" s="266" t="s">
        <v>1145</v>
      </c>
      <c r="C442" s="266" t="s">
        <v>94</v>
      </c>
      <c r="D442" s="267" t="s">
        <v>14</v>
      </c>
      <c r="E442" s="265">
        <f>+D441</f>
        <v>2000</v>
      </c>
      <c r="F442" s="191"/>
      <c r="G442" s="229"/>
    </row>
    <row r="443" spans="1:7" ht="18">
      <c r="A443" s="239"/>
      <c r="B443" s="231"/>
      <c r="C443" s="232" t="s">
        <v>1151</v>
      </c>
      <c r="D443" s="233"/>
      <c r="E443" s="234"/>
      <c r="F443" s="235"/>
      <c r="G443" s="236"/>
    </row>
    <row r="445" spans="1:7" ht="18">
      <c r="A445" s="261"/>
      <c r="B445" s="278"/>
      <c r="C445" s="224" t="s">
        <v>1153</v>
      </c>
      <c r="D445" s="278"/>
      <c r="E445" s="278"/>
      <c r="F445" s="262"/>
      <c r="G445" s="228"/>
    </row>
    <row r="446" spans="1:7" ht="16.5">
      <c r="A446" s="263">
        <v>44496</v>
      </c>
      <c r="B446" s="264" t="s">
        <v>868</v>
      </c>
      <c r="C446" s="24" t="s">
        <v>869</v>
      </c>
      <c r="D446" s="265">
        <v>7000</v>
      </c>
      <c r="E446" s="265"/>
      <c r="F446" s="191"/>
      <c r="G446" s="298" t="s">
        <v>773</v>
      </c>
    </row>
    <row r="447" spans="1:7" ht="16.5">
      <c r="A447" s="263"/>
      <c r="B447" s="266" t="s">
        <v>1145</v>
      </c>
      <c r="C447" s="266" t="s">
        <v>94</v>
      </c>
      <c r="D447" s="267" t="s">
        <v>14</v>
      </c>
      <c r="E447" s="265">
        <f>+D446</f>
        <v>7000</v>
      </c>
      <c r="F447" s="191"/>
      <c r="G447" s="229"/>
    </row>
    <row r="448" spans="1:7" ht="16.5">
      <c r="A448" s="263"/>
      <c r="B448" s="264" t="s">
        <v>1149</v>
      </c>
      <c r="C448" s="264" t="s">
        <v>1150</v>
      </c>
      <c r="D448" s="265">
        <v>7000</v>
      </c>
      <c r="E448" s="265"/>
      <c r="F448" s="191"/>
      <c r="G448" s="229"/>
    </row>
    <row r="449" spans="1:12" ht="16.5">
      <c r="A449" s="263"/>
      <c r="B449" s="266" t="s">
        <v>1145</v>
      </c>
      <c r="C449" s="266" t="s">
        <v>94</v>
      </c>
      <c r="D449" s="267" t="s">
        <v>14</v>
      </c>
      <c r="E449" s="265">
        <f>+D448</f>
        <v>7000</v>
      </c>
      <c r="F449" s="191"/>
      <c r="G449" s="229"/>
    </row>
    <row r="450" spans="1:12" ht="18">
      <c r="A450" s="239"/>
      <c r="B450" s="231"/>
      <c r="C450" s="232" t="s">
        <v>1151</v>
      </c>
      <c r="D450" s="233"/>
      <c r="E450" s="234"/>
      <c r="F450" s="235"/>
      <c r="G450" s="236"/>
    </row>
    <row r="452" spans="1:12" s="162" customFormat="1" ht="18">
      <c r="A452" s="337"/>
      <c r="B452" s="278"/>
      <c r="C452" s="441" t="s">
        <v>1154</v>
      </c>
      <c r="D452" s="278"/>
      <c r="E452" s="278"/>
      <c r="F452" s="338"/>
      <c r="G452" s="297"/>
      <c r="H452" s="249"/>
      <c r="L452" s="250"/>
    </row>
    <row r="453" spans="1:12" s="162" customFormat="1" ht="16.5">
      <c r="A453" s="339">
        <v>44545</v>
      </c>
      <c r="B453" s="336" t="s">
        <v>868</v>
      </c>
      <c r="C453" s="162" t="s">
        <v>869</v>
      </c>
      <c r="D453" s="340">
        <v>1250</v>
      </c>
      <c r="E453" s="340"/>
      <c r="F453" s="268"/>
      <c r="G453" s="298" t="s">
        <v>773</v>
      </c>
      <c r="H453" s="249"/>
      <c r="L453" s="250"/>
    </row>
    <row r="454" spans="1:12" ht="16.5">
      <c r="A454" s="263"/>
      <c r="B454" s="266" t="s">
        <v>1145</v>
      </c>
      <c r="C454" s="266" t="s">
        <v>94</v>
      </c>
      <c r="D454" s="267" t="s">
        <v>14</v>
      </c>
      <c r="E454" s="265">
        <f>+D453</f>
        <v>1250</v>
      </c>
      <c r="F454" s="191"/>
      <c r="G454" s="229"/>
    </row>
    <row r="455" spans="1:12" ht="16.5">
      <c r="A455" s="263"/>
      <c r="B455" s="336" t="s">
        <v>1149</v>
      </c>
      <c r="C455" s="264" t="s">
        <v>1150</v>
      </c>
      <c r="D455" s="265">
        <v>1250</v>
      </c>
      <c r="E455" s="265"/>
      <c r="F455" s="191"/>
      <c r="G455" s="229"/>
    </row>
    <row r="456" spans="1:12" ht="16.5">
      <c r="A456" s="263"/>
      <c r="B456" s="266" t="s">
        <v>1145</v>
      </c>
      <c r="C456" s="266" t="s">
        <v>94</v>
      </c>
      <c r="D456" s="267" t="s">
        <v>14</v>
      </c>
      <c r="E456" s="265">
        <f>+D455</f>
        <v>1250</v>
      </c>
      <c r="F456" s="191"/>
      <c r="G456" s="229"/>
    </row>
    <row r="457" spans="1:12" ht="18">
      <c r="A457" s="239"/>
      <c r="B457" s="231"/>
      <c r="C457" s="232" t="s">
        <v>1151</v>
      </c>
      <c r="D457" s="233"/>
      <c r="E457" s="234"/>
      <c r="F457" s="235"/>
      <c r="G457" s="236"/>
    </row>
    <row r="459" spans="1:12" s="162" customFormat="1" ht="18">
      <c r="A459" s="337"/>
      <c r="B459" s="278"/>
      <c r="C459" s="441" t="s">
        <v>1155</v>
      </c>
      <c r="D459" s="278"/>
      <c r="E459" s="278"/>
      <c r="F459" s="338"/>
      <c r="G459" s="297"/>
      <c r="H459" s="249"/>
      <c r="L459" s="250"/>
    </row>
    <row r="460" spans="1:12" s="162" customFormat="1" ht="16.5">
      <c r="A460" s="339">
        <v>44643</v>
      </c>
      <c r="B460" s="336" t="s">
        <v>1145</v>
      </c>
      <c r="C460" s="162" t="s">
        <v>94</v>
      </c>
      <c r="D460" s="340">
        <v>2389.23</v>
      </c>
      <c r="E460" s="340"/>
      <c r="F460" s="268"/>
      <c r="G460" s="298" t="s">
        <v>773</v>
      </c>
      <c r="H460" s="249"/>
      <c r="L460" s="250"/>
    </row>
    <row r="461" spans="1:12" ht="16.5">
      <c r="A461" s="263"/>
      <c r="B461" s="266" t="s">
        <v>868</v>
      </c>
      <c r="C461" s="266" t="s">
        <v>869</v>
      </c>
      <c r="D461" s="267" t="s">
        <v>14</v>
      </c>
      <c r="E461" s="265">
        <f>+D460</f>
        <v>2389.23</v>
      </c>
      <c r="F461" s="191"/>
      <c r="G461" s="229"/>
    </row>
    <row r="462" spans="1:12" ht="16.5">
      <c r="A462" s="263"/>
      <c r="B462" s="264" t="s">
        <v>1145</v>
      </c>
      <c r="C462" s="264" t="s">
        <v>94</v>
      </c>
      <c r="D462" s="265">
        <v>2389.23</v>
      </c>
      <c r="E462" s="265"/>
      <c r="F462" s="191"/>
      <c r="G462" s="229"/>
    </row>
    <row r="463" spans="1:12" ht="16.5">
      <c r="A463" s="263"/>
      <c r="B463" s="266" t="s">
        <v>1149</v>
      </c>
      <c r="C463" s="266" t="s">
        <v>1156</v>
      </c>
      <c r="D463" s="267" t="s">
        <v>14</v>
      </c>
      <c r="E463" s="265">
        <f>+D462</f>
        <v>2389.23</v>
      </c>
      <c r="F463" s="191"/>
      <c r="G463" s="229"/>
    </row>
    <row r="464" spans="1:12" ht="18">
      <c r="A464" s="239"/>
      <c r="B464" s="231"/>
      <c r="C464" s="232" t="s">
        <v>1151</v>
      </c>
      <c r="D464" s="233"/>
      <c r="E464" s="234"/>
      <c r="F464" s="235"/>
      <c r="G464" s="236"/>
    </row>
    <row r="466" spans="1:12" s="162" customFormat="1" ht="18">
      <c r="A466" s="337"/>
      <c r="B466" s="278"/>
      <c r="C466" s="441" t="s">
        <v>1157</v>
      </c>
      <c r="D466" s="278"/>
      <c r="E466" s="278"/>
      <c r="F466" s="338"/>
      <c r="G466" s="297"/>
      <c r="H466" s="249"/>
      <c r="L466" s="250"/>
    </row>
    <row r="467" spans="1:12" s="162" customFormat="1" ht="16.5">
      <c r="A467" s="339">
        <v>44685</v>
      </c>
      <c r="B467" s="336" t="s">
        <v>1145</v>
      </c>
      <c r="C467" s="162" t="s">
        <v>94</v>
      </c>
      <c r="D467" s="340">
        <v>9704.5499999999993</v>
      </c>
      <c r="E467" s="340"/>
      <c r="F467" s="268"/>
      <c r="G467" s="298" t="s">
        <v>773</v>
      </c>
      <c r="H467" s="249"/>
      <c r="L467" s="250"/>
    </row>
    <row r="468" spans="1:12" s="162" customFormat="1" ht="16.5">
      <c r="A468" s="339"/>
      <c r="B468" s="341" t="s">
        <v>868</v>
      </c>
      <c r="C468" s="341" t="s">
        <v>869</v>
      </c>
      <c r="D468" s="342" t="s">
        <v>14</v>
      </c>
      <c r="E468" s="340">
        <f>+D467</f>
        <v>9704.5499999999993</v>
      </c>
      <c r="F468" s="268"/>
      <c r="G468" s="298"/>
      <c r="H468" s="249"/>
      <c r="L468" s="250"/>
    </row>
    <row r="469" spans="1:12" s="162" customFormat="1" ht="16.5">
      <c r="A469" s="339"/>
      <c r="B469" s="336" t="s">
        <v>1145</v>
      </c>
      <c r="C469" s="336" t="s">
        <v>94</v>
      </c>
      <c r="D469" s="340">
        <v>9704.5499999999993</v>
      </c>
      <c r="E469" s="340"/>
      <c r="F469" s="268"/>
      <c r="G469" s="298"/>
      <c r="H469" s="249"/>
      <c r="L469" s="250"/>
    </row>
    <row r="470" spans="1:12" s="162" customFormat="1" ht="16.5">
      <c r="A470" s="339"/>
      <c r="B470" s="341" t="s">
        <v>1149</v>
      </c>
      <c r="C470" s="341" t="s">
        <v>1156</v>
      </c>
      <c r="D470" s="342" t="s">
        <v>14</v>
      </c>
      <c r="E470" s="340">
        <f>+D469</f>
        <v>9704.5499999999993</v>
      </c>
      <c r="F470" s="268"/>
      <c r="G470" s="298"/>
      <c r="H470" s="249"/>
      <c r="L470" s="250"/>
    </row>
    <row r="471" spans="1:12" s="162" customFormat="1" ht="18">
      <c r="A471" s="343"/>
      <c r="B471" s="344"/>
      <c r="C471" s="232" t="s">
        <v>1151</v>
      </c>
      <c r="D471" s="260"/>
      <c r="E471" s="345"/>
      <c r="F471" s="346"/>
      <c r="G471" s="299"/>
      <c r="H471" s="249"/>
      <c r="L471" s="250"/>
    </row>
    <row r="472" spans="1:12" s="162" customFormat="1">
      <c r="A472" s="179"/>
      <c r="D472" s="171"/>
      <c r="E472" s="251"/>
      <c r="F472" s="248"/>
      <c r="G472" s="184"/>
      <c r="H472" s="249"/>
      <c r="L472" s="250"/>
    </row>
    <row r="473" spans="1:12" s="162" customFormat="1" ht="18">
      <c r="A473" s="337"/>
      <c r="B473" s="278"/>
      <c r="C473" s="441" t="s">
        <v>1158</v>
      </c>
      <c r="D473" s="278"/>
      <c r="E473" s="278"/>
      <c r="F473" s="338"/>
      <c r="G473" s="297"/>
      <c r="H473" s="249"/>
      <c r="L473" s="250"/>
    </row>
    <row r="474" spans="1:12" s="162" customFormat="1" ht="16.5">
      <c r="A474" s="339">
        <v>44720</v>
      </c>
      <c r="B474" s="336" t="s">
        <v>1145</v>
      </c>
      <c r="C474" s="162" t="s">
        <v>94</v>
      </c>
      <c r="D474" s="340">
        <v>3336.98</v>
      </c>
      <c r="E474" s="340"/>
      <c r="F474" s="268"/>
      <c r="G474" s="298" t="s">
        <v>773</v>
      </c>
      <c r="H474" s="249"/>
      <c r="L474" s="250"/>
    </row>
    <row r="475" spans="1:12" s="162" customFormat="1" ht="16.5">
      <c r="A475" s="339"/>
      <c r="B475" s="336" t="s">
        <v>1145</v>
      </c>
      <c r="C475" s="162" t="s">
        <v>94</v>
      </c>
      <c r="D475" s="340">
        <v>16675</v>
      </c>
      <c r="E475" s="340"/>
      <c r="F475" s="268"/>
      <c r="G475" s="298"/>
      <c r="H475" s="249"/>
      <c r="L475" s="250"/>
    </row>
    <row r="476" spans="1:12" s="162" customFormat="1" ht="16.5">
      <c r="A476" s="339"/>
      <c r="B476" s="341" t="s">
        <v>868</v>
      </c>
      <c r="C476" s="341" t="s">
        <v>869</v>
      </c>
      <c r="D476" s="342" t="s">
        <v>14</v>
      </c>
      <c r="E476" s="340">
        <f>+D474</f>
        <v>3336.98</v>
      </c>
      <c r="F476" s="268"/>
      <c r="G476" s="298"/>
      <c r="H476" s="249"/>
      <c r="L476" s="250"/>
    </row>
    <row r="477" spans="1:12" s="162" customFormat="1" ht="16.5">
      <c r="A477" s="339"/>
      <c r="B477" s="341" t="s">
        <v>868</v>
      </c>
      <c r="C477" s="341" t="s">
        <v>869</v>
      </c>
      <c r="D477" s="342"/>
      <c r="E477" s="340">
        <v>16675</v>
      </c>
      <c r="F477" s="268"/>
      <c r="G477" s="298"/>
      <c r="H477" s="249"/>
      <c r="L477" s="250"/>
    </row>
    <row r="478" spans="1:12" s="162" customFormat="1" ht="16.5">
      <c r="A478" s="339"/>
      <c r="B478" s="336" t="s">
        <v>1145</v>
      </c>
      <c r="C478" s="336" t="s">
        <v>94</v>
      </c>
      <c r="D478" s="340">
        <v>3336.98</v>
      </c>
      <c r="E478" s="340"/>
      <c r="F478" s="268"/>
      <c r="G478" s="298"/>
      <c r="H478" s="249"/>
      <c r="L478" s="250"/>
    </row>
    <row r="479" spans="1:12" s="162" customFormat="1" ht="16.5">
      <c r="A479" s="339"/>
      <c r="B479" s="336" t="s">
        <v>1145</v>
      </c>
      <c r="C479" s="336" t="s">
        <v>94</v>
      </c>
      <c r="D479" s="340">
        <v>16675</v>
      </c>
      <c r="E479" s="340"/>
      <c r="F479" s="268"/>
      <c r="G479" s="298"/>
      <c r="H479" s="249"/>
      <c r="L479" s="250"/>
    </row>
    <row r="480" spans="1:12" s="162" customFormat="1" ht="16.5">
      <c r="A480" s="339"/>
      <c r="B480" s="341" t="s">
        <v>1149</v>
      </c>
      <c r="C480" s="341" t="s">
        <v>1156</v>
      </c>
      <c r="D480" s="342" t="s">
        <v>14</v>
      </c>
      <c r="E480" s="340">
        <f>+D478</f>
        <v>3336.98</v>
      </c>
      <c r="F480" s="268"/>
      <c r="G480" s="298"/>
      <c r="H480" s="249"/>
      <c r="L480" s="250"/>
    </row>
    <row r="481" spans="1:12" s="162" customFormat="1" ht="16.5">
      <c r="A481" s="339"/>
      <c r="B481" s="341" t="s">
        <v>1149</v>
      </c>
      <c r="C481" s="341" t="s">
        <v>1156</v>
      </c>
      <c r="D481" s="342"/>
      <c r="E481" s="340">
        <v>16675</v>
      </c>
      <c r="F481" s="268"/>
      <c r="G481" s="298"/>
      <c r="H481" s="249"/>
      <c r="L481" s="250"/>
    </row>
    <row r="482" spans="1:12" s="162" customFormat="1" ht="18">
      <c r="A482" s="343"/>
      <c r="B482" s="344"/>
      <c r="C482" s="232" t="s">
        <v>1151</v>
      </c>
      <c r="D482" s="260"/>
      <c r="E482" s="345"/>
      <c r="F482" s="346"/>
      <c r="G482" s="299"/>
      <c r="H482" s="249"/>
      <c r="L482" s="250"/>
    </row>
    <row r="483" spans="1:12" s="162" customFormat="1">
      <c r="A483" s="179"/>
      <c r="D483" s="171"/>
      <c r="E483" s="251"/>
      <c r="F483" s="248"/>
      <c r="G483" s="184"/>
      <c r="H483" s="249"/>
      <c r="L483" s="250"/>
    </row>
    <row r="484" spans="1:12" s="162" customFormat="1" ht="18">
      <c r="A484" s="337"/>
      <c r="B484" s="278"/>
      <c r="C484" s="441" t="s">
        <v>1159</v>
      </c>
      <c r="D484" s="278"/>
      <c r="E484" s="278"/>
      <c r="F484" s="338"/>
      <c r="G484" s="297"/>
      <c r="H484" s="249"/>
      <c r="L484" s="250"/>
    </row>
    <row r="485" spans="1:12" s="162" customFormat="1" ht="16.5">
      <c r="A485" s="339">
        <v>44734</v>
      </c>
      <c r="B485" s="336" t="s">
        <v>1145</v>
      </c>
      <c r="C485" s="162" t="s">
        <v>94</v>
      </c>
      <c r="D485" s="340">
        <v>32925</v>
      </c>
      <c r="E485" s="340"/>
      <c r="F485" s="268"/>
      <c r="G485" s="298" t="s">
        <v>773</v>
      </c>
      <c r="H485" s="249"/>
      <c r="L485" s="250"/>
    </row>
    <row r="486" spans="1:12" s="162" customFormat="1" ht="16.5">
      <c r="A486" s="339"/>
      <c r="B486" s="341" t="s">
        <v>868</v>
      </c>
      <c r="C486" s="341" t="s">
        <v>869</v>
      </c>
      <c r="D486" s="342" t="s">
        <v>14</v>
      </c>
      <c r="E486" s="340">
        <f>+D485</f>
        <v>32925</v>
      </c>
      <c r="F486" s="268"/>
      <c r="G486" s="298"/>
      <c r="H486" s="249"/>
      <c r="L486" s="250"/>
    </row>
    <row r="487" spans="1:12" s="162" customFormat="1" ht="16.5">
      <c r="A487" s="339"/>
      <c r="B487" s="336" t="s">
        <v>1145</v>
      </c>
      <c r="C487" s="336" t="s">
        <v>94</v>
      </c>
      <c r="D487" s="340">
        <v>32925</v>
      </c>
      <c r="E487" s="340"/>
      <c r="F487" s="268"/>
      <c r="G487" s="298"/>
      <c r="H487" s="249"/>
      <c r="L487" s="250"/>
    </row>
    <row r="488" spans="1:12" s="162" customFormat="1" ht="16.5">
      <c r="A488" s="339"/>
      <c r="B488" s="341" t="s">
        <v>1149</v>
      </c>
      <c r="C488" s="341" t="s">
        <v>1156</v>
      </c>
      <c r="D488" s="342" t="s">
        <v>14</v>
      </c>
      <c r="E488" s="340">
        <f>+D487</f>
        <v>32925</v>
      </c>
      <c r="F488" s="268"/>
      <c r="G488" s="298"/>
      <c r="H488" s="249"/>
      <c r="L488" s="250"/>
    </row>
    <row r="489" spans="1:12" s="162" customFormat="1" ht="18">
      <c r="A489" s="343"/>
      <c r="B489" s="344"/>
      <c r="C489" s="232" t="s">
        <v>1151</v>
      </c>
      <c r="D489" s="260"/>
      <c r="E489" s="345"/>
      <c r="F489" s="346"/>
      <c r="G489" s="299"/>
      <c r="H489" s="249"/>
      <c r="L489" s="250"/>
    </row>
    <row r="490" spans="1:12" s="162" customFormat="1">
      <c r="A490" s="179"/>
      <c r="D490" s="171"/>
      <c r="E490" s="251"/>
      <c r="F490" s="248"/>
      <c r="G490" s="184"/>
      <c r="H490" s="249"/>
      <c r="L490" s="250"/>
    </row>
    <row r="491" spans="1:12" s="162" customFormat="1" ht="18">
      <c r="A491" s="337"/>
      <c r="B491" s="278"/>
      <c r="C491" s="224" t="s">
        <v>1165</v>
      </c>
      <c r="D491" s="278"/>
      <c r="E491" s="278"/>
      <c r="F491" s="338"/>
      <c r="G491" s="297"/>
      <c r="H491" s="249"/>
      <c r="L491" s="250"/>
    </row>
    <row r="492" spans="1:12" s="162" customFormat="1" ht="16.5">
      <c r="A492" s="339">
        <v>44385</v>
      </c>
      <c r="B492" s="336" t="s">
        <v>1160</v>
      </c>
      <c r="C492" s="162" t="s">
        <v>1161</v>
      </c>
      <c r="D492" s="340">
        <v>1538.6</v>
      </c>
      <c r="E492" s="340"/>
      <c r="F492" s="191" t="s">
        <v>646</v>
      </c>
      <c r="G492" s="298" t="s">
        <v>773</v>
      </c>
      <c r="H492" s="249"/>
      <c r="L492" s="250"/>
    </row>
    <row r="493" spans="1:12" s="162" customFormat="1" ht="16.5">
      <c r="A493" s="339"/>
      <c r="B493" s="341" t="s">
        <v>1162</v>
      </c>
      <c r="C493" s="341" t="s">
        <v>1163</v>
      </c>
      <c r="D493" s="342" t="s">
        <v>14</v>
      </c>
      <c r="E493" s="340">
        <f>+D492</f>
        <v>1538.6</v>
      </c>
      <c r="F493" s="191" t="s">
        <v>646</v>
      </c>
      <c r="G493" s="298" t="s">
        <v>1170</v>
      </c>
      <c r="H493" s="249"/>
      <c r="L493" s="250"/>
    </row>
    <row r="494" spans="1:12" s="162" customFormat="1" ht="18">
      <c r="A494" s="343"/>
      <c r="B494" s="344"/>
      <c r="C494" s="232" t="s">
        <v>1164</v>
      </c>
      <c r="D494" s="260"/>
      <c r="E494" s="345"/>
      <c r="F494" s="346"/>
      <c r="G494" s="299"/>
      <c r="H494" s="249"/>
      <c r="L494" s="250"/>
    </row>
    <row r="495" spans="1:12" s="162" customFormat="1">
      <c r="A495" s="179"/>
      <c r="D495" s="171"/>
      <c r="E495" s="251"/>
      <c r="F495" s="248"/>
      <c r="G495" s="184"/>
      <c r="H495" s="249"/>
      <c r="L495" s="250"/>
    </row>
    <row r="496" spans="1:12" s="162" customFormat="1" ht="18">
      <c r="A496" s="337"/>
      <c r="B496" s="278"/>
      <c r="C496" s="224" t="s">
        <v>1166</v>
      </c>
      <c r="D496" s="278"/>
      <c r="E496" s="278"/>
      <c r="F496" s="338"/>
      <c r="G496" s="297"/>
      <c r="H496" s="249"/>
      <c r="L496" s="250"/>
    </row>
    <row r="497" spans="1:12" s="162" customFormat="1" ht="16.5">
      <c r="A497" s="339">
        <v>44706</v>
      </c>
      <c r="B497" s="336" t="s">
        <v>647</v>
      </c>
      <c r="C497" s="347" t="s">
        <v>1163</v>
      </c>
      <c r="D497" s="340">
        <v>667.32</v>
      </c>
      <c r="E497" s="340"/>
      <c r="F497" s="191" t="s">
        <v>646</v>
      </c>
      <c r="G497" s="298" t="s">
        <v>773</v>
      </c>
      <c r="H497" s="249"/>
      <c r="L497" s="250"/>
    </row>
    <row r="498" spans="1:12" s="162" customFormat="1" ht="16.5">
      <c r="A498" s="339"/>
      <c r="B498" s="341" t="s">
        <v>1167</v>
      </c>
      <c r="C498" s="341" t="s">
        <v>1169</v>
      </c>
      <c r="D498" s="342" t="s">
        <v>14</v>
      </c>
      <c r="E498" s="340">
        <f>+D497</f>
        <v>667.32</v>
      </c>
      <c r="F498" s="191" t="s">
        <v>646</v>
      </c>
      <c r="G498" s="298" t="s">
        <v>1171</v>
      </c>
      <c r="H498" s="249"/>
      <c r="L498" s="250"/>
    </row>
    <row r="499" spans="1:12" s="162" customFormat="1" ht="18">
      <c r="A499" s="343"/>
      <c r="B499" s="344"/>
      <c r="C499" s="232" t="s">
        <v>1164</v>
      </c>
      <c r="D499" s="260"/>
      <c r="E499" s="345"/>
      <c r="F499" s="346"/>
      <c r="G499" s="299"/>
      <c r="H499" s="249"/>
      <c r="L499" s="250"/>
    </row>
    <row r="500" spans="1:12" s="162" customFormat="1">
      <c r="A500" s="179"/>
      <c r="D500" s="171"/>
      <c r="E500" s="251"/>
      <c r="F500" s="248"/>
      <c r="G500" s="184"/>
      <c r="H500" s="249"/>
      <c r="L500" s="250"/>
    </row>
    <row r="501" spans="1:12" s="162" customFormat="1" ht="18">
      <c r="A501" s="337"/>
      <c r="B501" s="278"/>
      <c r="C501" s="224" t="s">
        <v>1168</v>
      </c>
      <c r="D501" s="278"/>
      <c r="E501" s="278"/>
      <c r="F501" s="338"/>
      <c r="G501" s="297"/>
      <c r="H501" s="249"/>
      <c r="L501" s="250"/>
    </row>
    <row r="502" spans="1:12" s="162" customFormat="1" ht="16.5">
      <c r="A502" s="339">
        <v>44734</v>
      </c>
      <c r="B502" s="336" t="s">
        <v>647</v>
      </c>
      <c r="C502" s="347" t="s">
        <v>1163</v>
      </c>
      <c r="D502" s="340">
        <v>1351.88</v>
      </c>
      <c r="E502" s="340"/>
      <c r="F502" s="191" t="s">
        <v>646</v>
      </c>
      <c r="G502" s="298" t="s">
        <v>773</v>
      </c>
      <c r="H502" s="249"/>
      <c r="L502" s="250"/>
    </row>
    <row r="503" spans="1:12" s="162" customFormat="1" ht="16.5">
      <c r="A503" s="339"/>
      <c r="B503" s="341" t="s">
        <v>1167</v>
      </c>
      <c r="C503" s="341" t="s">
        <v>1169</v>
      </c>
      <c r="D503" s="342" t="s">
        <v>14</v>
      </c>
      <c r="E503" s="340">
        <f>+D502</f>
        <v>1351.88</v>
      </c>
      <c r="F503" s="191" t="s">
        <v>646</v>
      </c>
      <c r="G503" s="298" t="s">
        <v>1172</v>
      </c>
      <c r="H503" s="249"/>
      <c r="L503" s="250"/>
    </row>
    <row r="504" spans="1:12" s="162" customFormat="1" ht="18">
      <c r="A504" s="343"/>
      <c r="B504" s="344"/>
      <c r="C504" s="232" t="s">
        <v>1164</v>
      </c>
      <c r="D504" s="260"/>
      <c r="E504" s="345"/>
      <c r="F504" s="346"/>
      <c r="G504" s="299"/>
      <c r="H504" s="249"/>
      <c r="L504" s="250"/>
    </row>
    <row r="505" spans="1:12" s="162" customFormat="1">
      <c r="A505" s="179"/>
      <c r="D505" s="171"/>
      <c r="E505" s="251"/>
      <c r="F505" s="248"/>
      <c r="G505" s="184"/>
      <c r="H505" s="249"/>
      <c r="L505" s="250"/>
    </row>
    <row r="506" spans="1:12" s="162" customFormat="1" ht="18">
      <c r="A506" s="337"/>
      <c r="B506" s="278"/>
      <c r="C506" s="224" t="s">
        <v>1173</v>
      </c>
      <c r="D506" s="278"/>
      <c r="E506" s="278"/>
      <c r="F506" s="338"/>
      <c r="G506" s="297"/>
      <c r="H506" s="249"/>
      <c r="L506" s="250"/>
    </row>
    <row r="507" spans="1:12" s="162" customFormat="1" ht="16.5">
      <c r="A507" s="339">
        <v>44650</v>
      </c>
      <c r="B507" s="336" t="s">
        <v>647</v>
      </c>
      <c r="C507" s="347" t="s">
        <v>1163</v>
      </c>
      <c r="D507" s="340">
        <v>827.16</v>
      </c>
      <c r="E507" s="340"/>
      <c r="F507" s="191" t="s">
        <v>646</v>
      </c>
      <c r="G507" s="298" t="s">
        <v>773</v>
      </c>
      <c r="H507" s="249"/>
      <c r="L507" s="250"/>
    </row>
    <row r="508" spans="1:12" s="162" customFormat="1" ht="16.5">
      <c r="A508" s="339"/>
      <c r="B508" s="341" t="s">
        <v>1167</v>
      </c>
      <c r="C508" s="341" t="s">
        <v>1169</v>
      </c>
      <c r="D508" s="342" t="s">
        <v>14</v>
      </c>
      <c r="E508" s="340">
        <f>+D507</f>
        <v>827.16</v>
      </c>
      <c r="F508" s="191" t="s">
        <v>646</v>
      </c>
      <c r="G508" s="298" t="s">
        <v>1174</v>
      </c>
      <c r="H508" s="249"/>
      <c r="L508" s="250"/>
    </row>
    <row r="509" spans="1:12" ht="18">
      <c r="A509" s="343"/>
      <c r="B509" s="344"/>
      <c r="C509" s="232" t="s">
        <v>1164</v>
      </c>
      <c r="D509" s="260"/>
      <c r="E509" s="345"/>
      <c r="F509" s="346"/>
      <c r="G509" s="299"/>
    </row>
    <row r="511" spans="1:12" ht="18">
      <c r="A511" s="337"/>
      <c r="B511" s="278"/>
      <c r="C511" s="224" t="s">
        <v>1178</v>
      </c>
      <c r="D511" s="278"/>
      <c r="E511" s="278"/>
      <c r="F511" s="338"/>
      <c r="G511" s="297"/>
    </row>
    <row r="512" spans="1:12" ht="16.5">
      <c r="A512" s="339">
        <v>44742</v>
      </c>
      <c r="B512" s="336" t="s">
        <v>1179</v>
      </c>
      <c r="C512" s="347" t="s">
        <v>1180</v>
      </c>
      <c r="D512" s="340">
        <v>5845</v>
      </c>
      <c r="E512" s="340"/>
      <c r="F512" s="191" t="s">
        <v>646</v>
      </c>
      <c r="G512" s="298" t="s">
        <v>773</v>
      </c>
    </row>
    <row r="513" spans="1:7" ht="16.5">
      <c r="A513" s="339"/>
      <c r="B513" s="341" t="s">
        <v>1181</v>
      </c>
      <c r="C513" s="341" t="s">
        <v>1182</v>
      </c>
      <c r="D513" s="342" t="s">
        <v>14</v>
      </c>
      <c r="E513" s="340">
        <f>+D512</f>
        <v>5845</v>
      </c>
      <c r="F513" s="191" t="s">
        <v>646</v>
      </c>
      <c r="G513" s="298" t="s">
        <v>1183</v>
      </c>
    </row>
    <row r="514" spans="1:7" ht="18">
      <c r="A514" s="343"/>
      <c r="B514" s="344"/>
      <c r="C514" s="232" t="s">
        <v>775</v>
      </c>
      <c r="D514" s="260"/>
      <c r="E514" s="345"/>
      <c r="F514" s="346"/>
      <c r="G514" s="299"/>
    </row>
    <row r="516" spans="1:7" ht="18">
      <c r="A516" s="197"/>
      <c r="B516" s="371"/>
      <c r="C516" s="199" t="s">
        <v>1185</v>
      </c>
      <c r="D516" s="372"/>
    </row>
    <row r="517" spans="1:7" ht="16.5">
      <c r="A517" s="179">
        <v>44742</v>
      </c>
      <c r="B517" s="382" t="s">
        <v>1234</v>
      </c>
      <c r="C517" s="373" t="s">
        <v>1186</v>
      </c>
      <c r="E517" s="372">
        <v>275</v>
      </c>
      <c r="F517" s="191" t="s">
        <v>646</v>
      </c>
      <c r="G517" s="181" t="s">
        <v>1229</v>
      </c>
    </row>
    <row r="518" spans="1:7" ht="16.5">
      <c r="A518" s="197"/>
      <c r="B518" s="371" t="s">
        <v>1235</v>
      </c>
      <c r="C518" s="373" t="s">
        <v>1187</v>
      </c>
      <c r="E518" s="372">
        <v>20500</v>
      </c>
      <c r="F518" s="191" t="s">
        <v>646</v>
      </c>
    </row>
    <row r="519" spans="1:7" ht="16.5">
      <c r="A519" s="24"/>
      <c r="B519" s="371" t="s">
        <v>1236</v>
      </c>
      <c r="C519" s="373" t="s">
        <v>1188</v>
      </c>
      <c r="E519" s="372">
        <v>11500</v>
      </c>
      <c r="F519" s="191" t="s">
        <v>646</v>
      </c>
    </row>
    <row r="520" spans="1:7" ht="16.5">
      <c r="A520" s="179"/>
      <c r="B520" s="371" t="s">
        <v>1237</v>
      </c>
      <c r="C520" s="373" t="s">
        <v>1189</v>
      </c>
      <c r="E520" s="171">
        <f>19.88+67.99</f>
        <v>87.86999999999999</v>
      </c>
      <c r="F520" s="191" t="s">
        <v>646</v>
      </c>
    </row>
    <row r="521" spans="1:7" ht="16.5">
      <c r="A521" s="179"/>
      <c r="B521" s="371" t="s">
        <v>1238</v>
      </c>
      <c r="C521" s="373" t="s">
        <v>1190</v>
      </c>
      <c r="E521" s="372">
        <v>973.09</v>
      </c>
      <c r="F521" s="191" t="s">
        <v>646</v>
      </c>
    </row>
    <row r="522" spans="1:7" ht="16.5">
      <c r="A522" s="179"/>
      <c r="B522" s="371" t="s">
        <v>1239</v>
      </c>
      <c r="C522" s="373" t="s">
        <v>1191</v>
      </c>
      <c r="E522" s="372">
        <v>8.2799999999999994</v>
      </c>
      <c r="F522" s="191" t="s">
        <v>646</v>
      </c>
    </row>
    <row r="523" spans="1:7" ht="16.5">
      <c r="A523" s="179"/>
      <c r="B523" s="371" t="s">
        <v>1240</v>
      </c>
      <c r="C523" s="373" t="s">
        <v>1192</v>
      </c>
      <c r="E523" s="372">
        <v>195</v>
      </c>
      <c r="F523" s="191" t="s">
        <v>646</v>
      </c>
    </row>
    <row r="524" spans="1:7" ht="16.5">
      <c r="A524" s="179"/>
      <c r="B524" s="371" t="s">
        <v>1241</v>
      </c>
      <c r="C524" s="373" t="s">
        <v>1193</v>
      </c>
      <c r="E524" s="372">
        <v>3200</v>
      </c>
      <c r="F524" s="191" t="s">
        <v>646</v>
      </c>
    </row>
    <row r="525" spans="1:7" ht="16.5">
      <c r="A525" s="179"/>
      <c r="B525" s="371" t="s">
        <v>1242</v>
      </c>
      <c r="C525" s="373" t="s">
        <v>1194</v>
      </c>
      <c r="E525" s="372">
        <v>350</v>
      </c>
      <c r="F525" s="191" t="s">
        <v>646</v>
      </c>
    </row>
    <row r="526" spans="1:7" ht="16.5">
      <c r="A526" s="375"/>
      <c r="B526" s="371" t="s">
        <v>1243</v>
      </c>
      <c r="C526" s="373" t="s">
        <v>1195</v>
      </c>
      <c r="E526" s="374">
        <v>26945</v>
      </c>
      <c r="F526" s="191" t="s">
        <v>646</v>
      </c>
    </row>
    <row r="527" spans="1:7" ht="16.5">
      <c r="A527" s="375"/>
      <c r="B527" s="371" t="s">
        <v>1244</v>
      </c>
      <c r="C527" s="373" t="s">
        <v>1196</v>
      </c>
      <c r="E527" s="376">
        <v>456</v>
      </c>
      <c r="F527" s="191" t="s">
        <v>646</v>
      </c>
    </row>
    <row r="528" spans="1:7" ht="16.5">
      <c r="A528" s="375"/>
      <c r="B528" s="371" t="s">
        <v>1245</v>
      </c>
      <c r="C528" s="373" t="s">
        <v>1197</v>
      </c>
      <c r="E528" s="376">
        <v>82.17</v>
      </c>
      <c r="F528" s="191" t="s">
        <v>646</v>
      </c>
    </row>
    <row r="529" spans="1:7" ht="16.5">
      <c r="A529" s="375"/>
      <c r="B529" s="371" t="s">
        <v>1246</v>
      </c>
      <c r="C529" s="373" t="s">
        <v>1198</v>
      </c>
      <c r="E529" s="376">
        <v>90</v>
      </c>
      <c r="F529" s="191" t="s">
        <v>646</v>
      </c>
    </row>
    <row r="530" spans="1:7" ht="16.5">
      <c r="A530" s="375"/>
      <c r="B530" s="371" t="s">
        <v>1247</v>
      </c>
      <c r="C530" s="373" t="s">
        <v>1202</v>
      </c>
      <c r="E530" s="374">
        <v>1104.1400000000001</v>
      </c>
      <c r="F530" s="191" t="s">
        <v>646</v>
      </c>
    </row>
    <row r="531" spans="1:7" ht="16.5">
      <c r="A531" s="375"/>
      <c r="B531" s="371" t="s">
        <v>1248</v>
      </c>
      <c r="C531" s="373" t="s">
        <v>1203</v>
      </c>
      <c r="D531" s="171"/>
      <c r="E531" s="376">
        <v>65</v>
      </c>
      <c r="F531" s="191" t="s">
        <v>646</v>
      </c>
    </row>
    <row r="532" spans="1:7" ht="16.5">
      <c r="A532" s="375"/>
      <c r="B532" s="371" t="s">
        <v>1249</v>
      </c>
      <c r="C532" s="24" t="s">
        <v>1199</v>
      </c>
      <c r="E532" s="171">
        <f>1143+1600+50</f>
        <v>2793</v>
      </c>
      <c r="F532" s="191" t="s">
        <v>646</v>
      </c>
    </row>
    <row r="533" spans="1:7" ht="16.5">
      <c r="A533" s="377"/>
      <c r="B533" s="371" t="s">
        <v>1250</v>
      </c>
      <c r="C533" s="209" t="s">
        <v>1200</v>
      </c>
      <c r="E533" s="171">
        <f>135+3400</f>
        <v>3535</v>
      </c>
      <c r="F533" s="191" t="s">
        <v>646</v>
      </c>
    </row>
    <row r="534" spans="1:7" ht="16.5">
      <c r="A534" s="378"/>
      <c r="B534" s="371" t="s">
        <v>1251</v>
      </c>
      <c r="C534" s="209" t="s">
        <v>1201</v>
      </c>
      <c r="E534" s="376">
        <v>5000</v>
      </c>
      <c r="F534" s="191" t="s">
        <v>646</v>
      </c>
    </row>
    <row r="535" spans="1:7" ht="16.5">
      <c r="A535" s="377"/>
      <c r="B535" s="371" t="s">
        <v>1252</v>
      </c>
      <c r="C535" s="209" t="s">
        <v>1204</v>
      </c>
      <c r="E535" s="376">
        <v>3900</v>
      </c>
      <c r="F535" s="191" t="s">
        <v>646</v>
      </c>
    </row>
    <row r="536" spans="1:7" ht="16.5">
      <c r="A536" s="377"/>
      <c r="B536" s="371" t="s">
        <v>1253</v>
      </c>
      <c r="C536" s="209" t="s">
        <v>1205</v>
      </c>
      <c r="E536" s="374">
        <f>25+3.18</f>
        <v>28.18</v>
      </c>
      <c r="F536" s="191" t="s">
        <v>646</v>
      </c>
    </row>
    <row r="537" spans="1:7" ht="16.5">
      <c r="A537" s="377"/>
      <c r="B537" s="371" t="s">
        <v>1287</v>
      </c>
      <c r="C537" s="209" t="s">
        <v>1206</v>
      </c>
      <c r="E537" s="374">
        <f>1440+270+59.99+305.6+29.98+67.2+98.53+15.88</f>
        <v>2287.1800000000003</v>
      </c>
      <c r="F537" s="191" t="s">
        <v>646</v>
      </c>
    </row>
    <row r="538" spans="1:7" ht="16.5">
      <c r="A538" s="377"/>
      <c r="B538" s="371" t="s">
        <v>1254</v>
      </c>
      <c r="C538" s="209" t="s">
        <v>1207</v>
      </c>
      <c r="E538" s="374">
        <v>37880.949999999997</v>
      </c>
      <c r="F538" s="191" t="s">
        <v>646</v>
      </c>
    </row>
    <row r="539" spans="1:7" ht="16.5">
      <c r="A539" s="377"/>
      <c r="B539" s="371" t="s">
        <v>1255</v>
      </c>
      <c r="C539" s="209" t="s">
        <v>1208</v>
      </c>
      <c r="E539" s="374">
        <v>213.86</v>
      </c>
      <c r="F539" s="191" t="s">
        <v>646</v>
      </c>
    </row>
    <row r="540" spans="1:7" ht="16.5">
      <c r="A540" s="377"/>
      <c r="B540" s="371" t="s">
        <v>1256</v>
      </c>
      <c r="C540" s="209" t="s">
        <v>1209</v>
      </c>
      <c r="E540" s="374">
        <v>325.27999999999997</v>
      </c>
      <c r="F540" s="191" t="s">
        <v>646</v>
      </c>
      <c r="G540" s="181" t="s">
        <v>14</v>
      </c>
    </row>
    <row r="541" spans="1:7" ht="16.5">
      <c r="A541" s="377"/>
      <c r="B541" s="371" t="s">
        <v>1257</v>
      </c>
      <c r="C541" s="222" t="s">
        <v>1210</v>
      </c>
      <c r="E541" s="374">
        <v>15.55</v>
      </c>
      <c r="F541" s="191" t="s">
        <v>646</v>
      </c>
    </row>
    <row r="542" spans="1:7" ht="16.5">
      <c r="A542" s="377"/>
      <c r="B542" s="371" t="s">
        <v>1258</v>
      </c>
      <c r="C542" s="222" t="s">
        <v>1211</v>
      </c>
      <c r="E542" s="374">
        <v>250</v>
      </c>
      <c r="F542" s="191" t="s">
        <v>646</v>
      </c>
    </row>
    <row r="543" spans="1:7" ht="16.5">
      <c r="A543" s="377"/>
      <c r="B543" s="371" t="s">
        <v>1259</v>
      </c>
      <c r="C543" s="222" t="s">
        <v>1212</v>
      </c>
      <c r="E543" s="376">
        <v>127.21</v>
      </c>
      <c r="F543" s="191" t="s">
        <v>646</v>
      </c>
    </row>
    <row r="544" spans="1:7" ht="16.5">
      <c r="A544" s="377"/>
      <c r="B544" s="371" t="s">
        <v>1260</v>
      </c>
      <c r="C544" s="222" t="s">
        <v>1213</v>
      </c>
      <c r="E544" s="376">
        <v>220</v>
      </c>
      <c r="F544" s="191" t="s">
        <v>646</v>
      </c>
    </row>
    <row r="545" spans="1:7" ht="16.5">
      <c r="A545" s="377"/>
      <c r="B545" s="371" t="s">
        <v>1261</v>
      </c>
      <c r="C545" s="222" t="s">
        <v>1214</v>
      </c>
      <c r="E545" s="374">
        <v>4241.63</v>
      </c>
      <c r="F545" s="191" t="s">
        <v>646</v>
      </c>
    </row>
    <row r="546" spans="1:7" ht="16.5">
      <c r="A546" s="377"/>
      <c r="B546" s="371" t="s">
        <v>1262</v>
      </c>
      <c r="C546" s="222" t="s">
        <v>1215</v>
      </c>
      <c r="E546" s="374">
        <v>9423.42</v>
      </c>
      <c r="F546" s="191" t="s">
        <v>646</v>
      </c>
    </row>
    <row r="547" spans="1:7" ht="16.5">
      <c r="A547" s="377"/>
      <c r="B547" s="371" t="s">
        <v>1263</v>
      </c>
      <c r="C547" s="222" t="s">
        <v>1216</v>
      </c>
      <c r="E547" s="374">
        <v>3500</v>
      </c>
      <c r="F547" s="191" t="s">
        <v>646</v>
      </c>
    </row>
    <row r="548" spans="1:7" ht="16.5">
      <c r="A548" s="377"/>
      <c r="B548" s="371" t="s">
        <v>1264</v>
      </c>
      <c r="C548" s="222" t="s">
        <v>1217</v>
      </c>
      <c r="E548" s="376">
        <v>199.65</v>
      </c>
      <c r="F548" s="191" t="s">
        <v>646</v>
      </c>
    </row>
    <row r="549" spans="1:7" ht="16.5">
      <c r="A549" s="377"/>
      <c r="B549" s="371" t="s">
        <v>1265</v>
      </c>
      <c r="C549" s="222" t="s">
        <v>1218</v>
      </c>
      <c r="E549" s="376">
        <v>250</v>
      </c>
      <c r="F549" s="191" t="s">
        <v>646</v>
      </c>
    </row>
    <row r="550" spans="1:7" ht="16.5">
      <c r="A550" s="377"/>
      <c r="B550" s="371" t="s">
        <v>1266</v>
      </c>
      <c r="C550" s="222" t="s">
        <v>1219</v>
      </c>
      <c r="E550" s="376">
        <v>8273.15</v>
      </c>
      <c r="F550" s="191" t="s">
        <v>646</v>
      </c>
    </row>
    <row r="551" spans="1:7" ht="16.5">
      <c r="A551" s="377"/>
      <c r="B551" s="371" t="s">
        <v>1267</v>
      </c>
      <c r="C551" s="222" t="s">
        <v>1220</v>
      </c>
      <c r="E551" s="379">
        <v>453404.15999999997</v>
      </c>
      <c r="F551" s="191" t="s">
        <v>646</v>
      </c>
    </row>
    <row r="552" spans="1:7" ht="16.5">
      <c r="A552" s="377"/>
      <c r="B552" s="371" t="s">
        <v>1268</v>
      </c>
      <c r="C552" s="222" t="s">
        <v>1221</v>
      </c>
      <c r="E552" s="380">
        <v>9411.51</v>
      </c>
      <c r="F552" s="191" t="s">
        <v>646</v>
      </c>
    </row>
    <row r="553" spans="1:7" ht="16.5">
      <c r="A553" s="377"/>
      <c r="B553" s="371" t="s">
        <v>1269</v>
      </c>
      <c r="C553" s="222" t="s">
        <v>1222</v>
      </c>
      <c r="E553" s="372">
        <v>15094</v>
      </c>
      <c r="F553" s="191" t="s">
        <v>646</v>
      </c>
    </row>
    <row r="554" spans="1:7" ht="16.5">
      <c r="A554" s="377"/>
      <c r="B554" s="371" t="s">
        <v>1270</v>
      </c>
      <c r="C554" s="222" t="s">
        <v>1223</v>
      </c>
      <c r="E554" s="376">
        <v>4536</v>
      </c>
      <c r="F554" s="191" t="s">
        <v>646</v>
      </c>
    </row>
    <row r="555" spans="1:7" ht="16.5">
      <c r="A555" s="377"/>
      <c r="B555" s="371" t="s">
        <v>1271</v>
      </c>
      <c r="C555" s="222" t="s">
        <v>1224</v>
      </c>
      <c r="E555" s="372">
        <v>700</v>
      </c>
      <c r="F555" s="191" t="s">
        <v>646</v>
      </c>
    </row>
    <row r="556" spans="1:7" ht="16.5">
      <c r="A556" s="377"/>
      <c r="B556" s="371" t="s">
        <v>1272</v>
      </c>
      <c r="C556" s="222" t="s">
        <v>1225</v>
      </c>
      <c r="E556" s="372">
        <v>50</v>
      </c>
      <c r="F556" s="191" t="s">
        <v>646</v>
      </c>
    </row>
    <row r="557" spans="1:7" ht="16.5">
      <c r="A557" s="377"/>
      <c r="B557" s="371" t="s">
        <v>1273</v>
      </c>
      <c r="C557" s="222" t="s">
        <v>1226</v>
      </c>
      <c r="E557" s="372">
        <v>875</v>
      </c>
      <c r="F557" s="191" t="s">
        <v>646</v>
      </c>
    </row>
    <row r="558" spans="1:7" ht="16.5">
      <c r="A558" s="377"/>
      <c r="B558" s="371" t="s">
        <v>1274</v>
      </c>
      <c r="C558" s="222" t="s">
        <v>1227</v>
      </c>
      <c r="E558" s="372">
        <v>20.98</v>
      </c>
      <c r="F558" s="191" t="s">
        <v>646</v>
      </c>
    </row>
    <row r="559" spans="1:7" ht="16.5">
      <c r="A559" s="377"/>
      <c r="B559" s="371" t="s">
        <v>1275</v>
      </c>
      <c r="C559" s="222" t="s">
        <v>1228</v>
      </c>
      <c r="E559" s="372">
        <v>3873.92</v>
      </c>
      <c r="F559" s="191" t="s">
        <v>646</v>
      </c>
      <c r="G559" s="526">
        <f>SUM(E517:E559)</f>
        <v>636261.18000000005</v>
      </c>
    </row>
    <row r="560" spans="1:7">
      <c r="A560" s="377"/>
      <c r="B560" s="222"/>
      <c r="C560" s="381" t="s">
        <v>1184</v>
      </c>
      <c r="E560" s="210"/>
    </row>
    <row r="561" spans="1:7">
      <c r="A561" s="377"/>
      <c r="B561" s="222"/>
      <c r="C561" s="381"/>
      <c r="E561" s="210"/>
    </row>
    <row r="563" spans="1:7" ht="18">
      <c r="A563" s="337"/>
      <c r="B563" s="278"/>
      <c r="C563" s="441" t="s">
        <v>1230</v>
      </c>
      <c r="D563" s="278"/>
      <c r="E563" s="278"/>
      <c r="F563" s="338"/>
      <c r="G563" s="297"/>
    </row>
    <row r="564" spans="1:7" ht="16.5">
      <c r="A564" s="339">
        <v>44742</v>
      </c>
      <c r="B564" s="336" t="s">
        <v>868</v>
      </c>
      <c r="C564" s="347" t="s">
        <v>869</v>
      </c>
      <c r="D564" s="340">
        <v>636261.18000000005</v>
      </c>
      <c r="E564" s="340"/>
      <c r="F564" s="191"/>
      <c r="G564" s="298" t="s">
        <v>1176</v>
      </c>
    </row>
    <row r="565" spans="1:7" ht="16.5">
      <c r="A565" s="339"/>
      <c r="B565" s="341" t="s">
        <v>1231</v>
      </c>
      <c r="C565" s="341" t="s">
        <v>1177</v>
      </c>
      <c r="D565" s="342" t="s">
        <v>14</v>
      </c>
      <c r="E565" s="340">
        <f>+D564</f>
        <v>636261.18000000005</v>
      </c>
      <c r="F565" s="191"/>
      <c r="G565" s="298"/>
    </row>
    <row r="566" spans="1:7" ht="18">
      <c r="A566" s="343"/>
      <c r="B566" s="344"/>
      <c r="C566" s="232" t="s">
        <v>1232</v>
      </c>
      <c r="D566" s="260"/>
      <c r="E566" s="345"/>
      <c r="F566" s="346"/>
      <c r="G566" s="299"/>
    </row>
    <row r="568" spans="1:7">
      <c r="A568" s="174" t="s">
        <v>14</v>
      </c>
    </row>
    <row r="569" spans="1:7" ht="18">
      <c r="A569" s="383"/>
      <c r="B569" s="384"/>
      <c r="C569" s="385" t="s">
        <v>1233</v>
      </c>
      <c r="D569" s="386"/>
      <c r="E569" s="308"/>
      <c r="F569" s="306"/>
      <c r="G569" s="228"/>
    </row>
    <row r="570" spans="1:7" ht="16.5">
      <c r="A570" s="387">
        <v>44742</v>
      </c>
      <c r="B570" s="382" t="s">
        <v>1139</v>
      </c>
      <c r="C570" s="388" t="s">
        <v>1276</v>
      </c>
      <c r="D570" s="310"/>
      <c r="E570" s="486">
        <v>855.98</v>
      </c>
      <c r="F570" s="191" t="s">
        <v>646</v>
      </c>
      <c r="G570" s="229" t="s">
        <v>1229</v>
      </c>
    </row>
    <row r="571" spans="1:7" ht="16.5">
      <c r="A571" s="389"/>
      <c r="B571" s="390"/>
      <c r="C571" s="391" t="s">
        <v>1184</v>
      </c>
      <c r="D571" s="314"/>
      <c r="E571" s="392"/>
      <c r="F571" s="393"/>
      <c r="G571" s="236"/>
    </row>
    <row r="573" spans="1:7" ht="18">
      <c r="A573" s="337"/>
      <c r="B573" s="278"/>
      <c r="C573" s="441" t="s">
        <v>1277</v>
      </c>
      <c r="D573" s="278"/>
      <c r="E573" s="278"/>
      <c r="F573" s="338"/>
      <c r="G573" s="297"/>
    </row>
    <row r="574" spans="1:7" ht="16.5">
      <c r="A574" s="339">
        <v>44742</v>
      </c>
      <c r="B574" s="336" t="s">
        <v>868</v>
      </c>
      <c r="C574" s="347" t="s">
        <v>869</v>
      </c>
      <c r="D574" s="340">
        <v>855.98</v>
      </c>
      <c r="E574" s="340"/>
      <c r="F574" s="191"/>
      <c r="G574" s="298" t="s">
        <v>1176</v>
      </c>
    </row>
    <row r="575" spans="1:7" ht="16.5">
      <c r="A575" s="339"/>
      <c r="B575" s="341" t="s">
        <v>1231</v>
      </c>
      <c r="C575" s="341" t="s">
        <v>1177</v>
      </c>
      <c r="D575" s="342" t="s">
        <v>14</v>
      </c>
      <c r="E575" s="340">
        <f>+D574</f>
        <v>855.98</v>
      </c>
      <c r="F575" s="191"/>
      <c r="G575" s="298"/>
    </row>
    <row r="576" spans="1:7" ht="18">
      <c r="A576" s="343"/>
      <c r="B576" s="344"/>
      <c r="C576" s="232" t="s">
        <v>1232</v>
      </c>
      <c r="D576" s="260"/>
      <c r="E576" s="345"/>
      <c r="F576" s="346"/>
      <c r="G576" s="299"/>
    </row>
    <row r="578" spans="1:7" ht="18">
      <c r="A578" s="337"/>
      <c r="B578" s="278"/>
      <c r="C578" s="441" t="s">
        <v>1278</v>
      </c>
      <c r="D578" s="278"/>
      <c r="E578" s="278"/>
      <c r="F578" s="338"/>
      <c r="G578" s="297"/>
    </row>
    <row r="579" spans="1:7" ht="16.5">
      <c r="A579" s="339">
        <v>44700</v>
      </c>
      <c r="B579" s="336" t="s">
        <v>1279</v>
      </c>
      <c r="C579" s="347" t="s">
        <v>1280</v>
      </c>
      <c r="D579" s="340">
        <v>5324.7</v>
      </c>
      <c r="E579" s="340"/>
      <c r="F579" s="191"/>
      <c r="G579" s="298" t="s">
        <v>1176</v>
      </c>
    </row>
    <row r="580" spans="1:7" ht="16.5">
      <c r="A580" s="339"/>
      <c r="B580" s="341" t="s">
        <v>1281</v>
      </c>
      <c r="C580" s="341" t="s">
        <v>1282</v>
      </c>
      <c r="D580" s="342" t="s">
        <v>14</v>
      </c>
      <c r="E580" s="340">
        <f>+D579</f>
        <v>5324.7</v>
      </c>
      <c r="F580" s="191"/>
      <c r="G580" s="298"/>
    </row>
    <row r="581" spans="1:7" ht="18">
      <c r="A581" s="343"/>
      <c r="B581" s="344"/>
      <c r="C581" s="232" t="s">
        <v>1283</v>
      </c>
      <c r="D581" s="260"/>
      <c r="E581" s="345"/>
      <c r="F581" s="346"/>
      <c r="G581" s="299"/>
    </row>
    <row r="583" spans="1:7" ht="18">
      <c r="A583" s="383"/>
      <c r="B583" s="384"/>
      <c r="C583" s="385" t="s">
        <v>1284</v>
      </c>
      <c r="D583" s="386"/>
      <c r="E583" s="308"/>
      <c r="F583" s="306"/>
      <c r="G583" s="228"/>
    </row>
    <row r="584" spans="1:7" ht="16.5">
      <c r="A584" s="387">
        <v>44742</v>
      </c>
      <c r="B584" s="382" t="s">
        <v>781</v>
      </c>
      <c r="C584" s="388" t="s">
        <v>1099</v>
      </c>
      <c r="D584" s="310"/>
      <c r="E584" s="485">
        <v>20091.87</v>
      </c>
      <c r="F584" s="191" t="s">
        <v>646</v>
      </c>
      <c r="G584" s="229" t="s">
        <v>1229</v>
      </c>
    </row>
    <row r="585" spans="1:7" ht="16.5">
      <c r="A585" s="389"/>
      <c r="B585" s="390"/>
      <c r="C585" s="391" t="s">
        <v>1184</v>
      </c>
      <c r="D585" s="314"/>
      <c r="E585" s="392"/>
      <c r="F585" s="393"/>
      <c r="G585" s="236"/>
    </row>
    <row r="587" spans="1:7" ht="18">
      <c r="A587" s="337"/>
      <c r="B587" s="278"/>
      <c r="C587" s="224" t="s">
        <v>1285</v>
      </c>
      <c r="D587" s="278"/>
      <c r="E587" s="278"/>
      <c r="F587" s="338"/>
      <c r="G587" s="297"/>
    </row>
    <row r="588" spans="1:7" ht="16.5">
      <c r="A588" s="339">
        <v>44742</v>
      </c>
      <c r="B588" s="336" t="s">
        <v>868</v>
      </c>
      <c r="C588" s="347" t="s">
        <v>869</v>
      </c>
      <c r="D588" s="340">
        <v>20091.87</v>
      </c>
      <c r="E588" s="340"/>
      <c r="F588" s="191" t="s">
        <v>646</v>
      </c>
      <c r="G588" s="298" t="s">
        <v>1176</v>
      </c>
    </row>
    <row r="589" spans="1:7" ht="16.5">
      <c r="A589" s="339"/>
      <c r="B589" s="341" t="s">
        <v>1231</v>
      </c>
      <c r="C589" s="341" t="s">
        <v>1177</v>
      </c>
      <c r="D589" s="342" t="s">
        <v>14</v>
      </c>
      <c r="E589" s="340">
        <f>+D588</f>
        <v>20091.87</v>
      </c>
      <c r="F589" s="191" t="s">
        <v>646</v>
      </c>
      <c r="G589" s="298" t="s">
        <v>1286</v>
      </c>
    </row>
    <row r="590" spans="1:7" ht="18">
      <c r="A590" s="343"/>
      <c r="B590" s="344"/>
      <c r="C590" s="232" t="s">
        <v>1232</v>
      </c>
      <c r="D590" s="260"/>
      <c r="E590" s="345"/>
      <c r="F590" s="346"/>
      <c r="G590" s="299"/>
    </row>
    <row r="591" spans="1:7" ht="18">
      <c r="A591" s="377"/>
      <c r="B591" s="222"/>
      <c r="C591" s="395"/>
      <c r="D591" s="210"/>
      <c r="E591" s="211"/>
      <c r="F591" s="396"/>
      <c r="G591" s="397"/>
    </row>
    <row r="592" spans="1:7" ht="18">
      <c r="A592" s="383"/>
      <c r="B592" s="384"/>
      <c r="C592" s="487" t="s">
        <v>1288</v>
      </c>
      <c r="D592" s="386"/>
      <c r="E592" s="308"/>
      <c r="F592" s="306"/>
      <c r="G592" s="228"/>
    </row>
    <row r="593" spans="1:7" ht="16.5">
      <c r="A593" s="387">
        <v>44742</v>
      </c>
      <c r="B593" s="398" t="s">
        <v>1289</v>
      </c>
      <c r="C593" s="388" t="s">
        <v>1290</v>
      </c>
      <c r="D593" s="310"/>
      <c r="E593" s="485">
        <v>914.48</v>
      </c>
      <c r="F593" s="191" t="s">
        <v>14</v>
      </c>
      <c r="G593" s="229" t="s">
        <v>1229</v>
      </c>
    </row>
    <row r="594" spans="1:7" ht="16.5">
      <c r="A594" s="389"/>
      <c r="B594" s="390"/>
      <c r="C594" s="391" t="s">
        <v>1184</v>
      </c>
      <c r="D594" s="314"/>
      <c r="E594" s="392"/>
      <c r="F594" s="393"/>
      <c r="G594" s="236"/>
    </row>
    <row r="595" spans="1:7" ht="18">
      <c r="A595" s="377"/>
      <c r="B595" s="222"/>
      <c r="C595" s="395"/>
      <c r="D595" s="210"/>
      <c r="E595" s="211"/>
      <c r="F595" s="396"/>
      <c r="G595" s="397"/>
    </row>
    <row r="596" spans="1:7" ht="18">
      <c r="A596" s="337"/>
      <c r="B596" s="278"/>
      <c r="C596" s="441" t="s">
        <v>1291</v>
      </c>
      <c r="D596" s="278"/>
      <c r="E596" s="278"/>
      <c r="F596" s="338"/>
      <c r="G596" s="297"/>
    </row>
    <row r="597" spans="1:7" ht="16.5">
      <c r="A597" s="339">
        <v>44742</v>
      </c>
      <c r="B597" s="336" t="s">
        <v>868</v>
      </c>
      <c r="C597" s="347" t="s">
        <v>869</v>
      </c>
      <c r="D597" s="340">
        <v>914.48</v>
      </c>
      <c r="E597" s="340"/>
      <c r="F597" s="191"/>
      <c r="G597" s="298" t="s">
        <v>1176</v>
      </c>
    </row>
    <row r="598" spans="1:7" ht="16.5">
      <c r="A598" s="339"/>
      <c r="B598" s="341" t="s">
        <v>1231</v>
      </c>
      <c r="C598" s="341" t="s">
        <v>1177</v>
      </c>
      <c r="D598" s="342" t="s">
        <v>14</v>
      </c>
      <c r="E598" s="340">
        <f>+D597</f>
        <v>914.48</v>
      </c>
      <c r="F598" s="191"/>
      <c r="G598" s="298" t="s">
        <v>14</v>
      </c>
    </row>
    <row r="599" spans="1:7" ht="18">
      <c r="A599" s="343"/>
      <c r="B599" s="344"/>
      <c r="C599" s="232" t="s">
        <v>1232</v>
      </c>
      <c r="D599" s="260"/>
      <c r="E599" s="345"/>
      <c r="F599" s="346"/>
      <c r="G599" s="299"/>
    </row>
    <row r="600" spans="1:7">
      <c r="A600" s="309"/>
      <c r="B600" s="218"/>
      <c r="C600" s="218"/>
      <c r="D600" s="310"/>
      <c r="E600" s="220"/>
      <c r="F600" s="394"/>
      <c r="G600" s="229"/>
    </row>
    <row r="601" spans="1:7" ht="18">
      <c r="A601" s="383"/>
      <c r="B601" s="384"/>
      <c r="C601" s="487" t="s">
        <v>1292</v>
      </c>
      <c r="D601" s="386"/>
      <c r="E601" s="308"/>
      <c r="F601" s="306"/>
      <c r="G601" s="228"/>
    </row>
    <row r="602" spans="1:7" ht="16.5">
      <c r="A602" s="387">
        <v>44742</v>
      </c>
      <c r="B602" s="398" t="s">
        <v>1295</v>
      </c>
      <c r="C602" s="388" t="s">
        <v>1293</v>
      </c>
      <c r="D602" s="310"/>
      <c r="E602" s="485">
        <v>2032</v>
      </c>
      <c r="F602" s="191" t="s">
        <v>14</v>
      </c>
      <c r="G602" s="229" t="s">
        <v>1229</v>
      </c>
    </row>
    <row r="603" spans="1:7" ht="16.5">
      <c r="A603" s="387"/>
      <c r="B603" s="398" t="s">
        <v>1296</v>
      </c>
      <c r="C603" s="388" t="s">
        <v>1297</v>
      </c>
      <c r="D603" s="310"/>
      <c r="E603" s="485">
        <v>135</v>
      </c>
      <c r="F603" s="191"/>
      <c r="G603" s="229"/>
    </row>
    <row r="604" spans="1:7" ht="16.5">
      <c r="A604" s="387"/>
      <c r="B604" s="398" t="s">
        <v>1298</v>
      </c>
      <c r="C604" s="388" t="s">
        <v>1299</v>
      </c>
      <c r="D604" s="310"/>
      <c r="E604" s="485">
        <f>646.4+53.57</f>
        <v>699.97</v>
      </c>
      <c r="F604" s="191"/>
      <c r="G604" s="229"/>
    </row>
    <row r="605" spans="1:7" ht="16.5">
      <c r="A605" s="387"/>
      <c r="B605" s="398" t="s">
        <v>1300</v>
      </c>
      <c r="C605" s="388" t="s">
        <v>1301</v>
      </c>
      <c r="D605" s="310"/>
      <c r="E605" s="485">
        <f>85.7+13.49</f>
        <v>99.19</v>
      </c>
      <c r="F605" s="191"/>
      <c r="G605" s="229"/>
    </row>
    <row r="606" spans="1:7" ht="16.5">
      <c r="A606" s="389"/>
      <c r="B606" s="390"/>
      <c r="C606" s="391" t="s">
        <v>1184</v>
      </c>
      <c r="D606" s="314"/>
      <c r="E606" s="392"/>
      <c r="F606" s="393"/>
      <c r="G606" s="236"/>
    </row>
    <row r="608" spans="1:7" ht="18">
      <c r="A608" s="337"/>
      <c r="B608" s="278"/>
      <c r="C608" s="441" t="s">
        <v>1294</v>
      </c>
      <c r="D608" s="278"/>
      <c r="E608" s="278"/>
      <c r="F608" s="338"/>
      <c r="G608" s="297"/>
    </row>
    <row r="609" spans="1:7" ht="16.5">
      <c r="A609" s="339">
        <v>44742</v>
      </c>
      <c r="B609" s="336" t="s">
        <v>868</v>
      </c>
      <c r="C609" s="347" t="s">
        <v>869</v>
      </c>
      <c r="D609" s="340">
        <f>+E602+E603+E604+E605</f>
        <v>2966.1600000000003</v>
      </c>
      <c r="E609" s="340"/>
      <c r="F609" s="191"/>
      <c r="G609" s="298" t="s">
        <v>1176</v>
      </c>
    </row>
    <row r="610" spans="1:7" ht="16.5">
      <c r="A610" s="339"/>
      <c r="B610" s="341" t="s">
        <v>1231</v>
      </c>
      <c r="C610" s="341" t="s">
        <v>1177</v>
      </c>
      <c r="D610" s="342" t="s">
        <v>14</v>
      </c>
      <c r="E610" s="340">
        <f>+D609</f>
        <v>2966.1600000000003</v>
      </c>
      <c r="F610" s="191"/>
      <c r="G610" s="298" t="s">
        <v>14</v>
      </c>
    </row>
    <row r="611" spans="1:7" ht="18">
      <c r="A611" s="343"/>
      <c r="B611" s="344"/>
      <c r="C611" s="232" t="s">
        <v>1232</v>
      </c>
      <c r="D611" s="260"/>
      <c r="E611" s="345"/>
      <c r="F611" s="346"/>
      <c r="G611" s="299"/>
    </row>
    <row r="613" spans="1:7" ht="18">
      <c r="A613" s="337"/>
      <c r="B613" s="278"/>
      <c r="C613" s="224" t="s">
        <v>1302</v>
      </c>
      <c r="D613" s="278"/>
      <c r="E613" s="278"/>
      <c r="F613" s="338"/>
      <c r="G613" s="297"/>
    </row>
    <row r="614" spans="1:7" ht="16.5">
      <c r="A614" s="339">
        <v>44415</v>
      </c>
      <c r="B614" s="336" t="s">
        <v>1075</v>
      </c>
      <c r="C614" s="347" t="s">
        <v>1304</v>
      </c>
      <c r="D614" s="340">
        <v>420.07</v>
      </c>
      <c r="E614" s="340"/>
      <c r="F614" s="191" t="s">
        <v>646</v>
      </c>
      <c r="G614" s="298" t="s">
        <v>773</v>
      </c>
    </row>
    <row r="615" spans="1:7" ht="16.5">
      <c r="A615" s="339"/>
      <c r="B615" s="341" t="s">
        <v>1077</v>
      </c>
      <c r="C615" s="341" t="s">
        <v>1303</v>
      </c>
      <c r="D615" s="342" t="s">
        <v>14</v>
      </c>
      <c r="E615" s="340">
        <f>+D614</f>
        <v>420.07</v>
      </c>
      <c r="F615" s="191" t="s">
        <v>646</v>
      </c>
      <c r="G615" s="298" t="s">
        <v>1308</v>
      </c>
    </row>
    <row r="616" spans="1:7" ht="18">
      <c r="A616" s="343"/>
      <c r="B616" s="344"/>
      <c r="C616" s="232" t="s">
        <v>1318</v>
      </c>
      <c r="D616" s="260"/>
      <c r="E616" s="345"/>
      <c r="F616" s="346"/>
      <c r="G616" s="299"/>
    </row>
    <row r="618" spans="1:7" ht="18">
      <c r="A618" s="337"/>
      <c r="B618" s="278"/>
      <c r="C618" s="224" t="s">
        <v>1305</v>
      </c>
      <c r="D618" s="278"/>
      <c r="E618" s="278"/>
      <c r="F618" s="338"/>
      <c r="G618" s="297"/>
    </row>
    <row r="619" spans="1:7" ht="16.5">
      <c r="A619" s="339">
        <v>44412</v>
      </c>
      <c r="B619" s="336" t="s">
        <v>1075</v>
      </c>
      <c r="C619" s="347" t="s">
        <v>1304</v>
      </c>
      <c r="D619" s="340">
        <v>700</v>
      </c>
      <c r="E619" s="340"/>
      <c r="F619" s="191" t="s">
        <v>646</v>
      </c>
      <c r="G619" s="298" t="s">
        <v>773</v>
      </c>
    </row>
    <row r="620" spans="1:7" ht="16.5">
      <c r="A620" s="339"/>
      <c r="B620" s="341" t="s">
        <v>1077</v>
      </c>
      <c r="C620" s="341" t="s">
        <v>1303</v>
      </c>
      <c r="D620" s="342" t="s">
        <v>14</v>
      </c>
      <c r="E620" s="340">
        <f>+D619</f>
        <v>700</v>
      </c>
      <c r="F620" s="191" t="s">
        <v>646</v>
      </c>
      <c r="G620" s="298" t="s">
        <v>1309</v>
      </c>
    </row>
    <row r="621" spans="1:7" ht="18">
      <c r="A621" s="343"/>
      <c r="B621" s="344"/>
      <c r="C621" s="232" t="s">
        <v>1318</v>
      </c>
      <c r="D621" s="260"/>
      <c r="E621" s="345"/>
      <c r="F621" s="346"/>
      <c r="G621" s="299" t="s">
        <v>14</v>
      </c>
    </row>
    <row r="623" spans="1:7" ht="18">
      <c r="A623" s="337"/>
      <c r="B623" s="278"/>
      <c r="C623" s="224" t="s">
        <v>1306</v>
      </c>
      <c r="D623" s="278"/>
      <c r="E623" s="278"/>
      <c r="F623" s="338"/>
      <c r="G623" s="297"/>
    </row>
    <row r="624" spans="1:7" ht="16.5">
      <c r="A624" s="339">
        <v>44538</v>
      </c>
      <c r="B624" s="336" t="s">
        <v>1075</v>
      </c>
      <c r="C624" s="347" t="s">
        <v>1304</v>
      </c>
      <c r="D624" s="340">
        <v>207.12</v>
      </c>
      <c r="E624" s="340"/>
      <c r="F624" s="191" t="s">
        <v>646</v>
      </c>
      <c r="G624" s="298" t="s">
        <v>773</v>
      </c>
    </row>
    <row r="625" spans="1:7" ht="16.5">
      <c r="A625" s="339"/>
      <c r="B625" s="341" t="s">
        <v>1077</v>
      </c>
      <c r="C625" s="341" t="s">
        <v>1303</v>
      </c>
      <c r="D625" s="342" t="s">
        <v>14</v>
      </c>
      <c r="E625" s="340">
        <f>+D624</f>
        <v>207.12</v>
      </c>
      <c r="F625" s="191" t="s">
        <v>646</v>
      </c>
      <c r="G625" s="298" t="s">
        <v>1310</v>
      </c>
    </row>
    <row r="626" spans="1:7" ht="18">
      <c r="A626" s="343"/>
      <c r="B626" s="344"/>
      <c r="C626" s="232" t="s">
        <v>1318</v>
      </c>
      <c r="D626" s="260"/>
      <c r="E626" s="345"/>
      <c r="F626" s="346"/>
      <c r="G626" s="299"/>
    </row>
    <row r="628" spans="1:7" ht="18">
      <c r="A628" s="337"/>
      <c r="B628" s="278"/>
      <c r="C628" s="224" t="s">
        <v>1307</v>
      </c>
      <c r="D628" s="278"/>
      <c r="E628" s="278"/>
      <c r="F628" s="338"/>
      <c r="G628" s="297"/>
    </row>
    <row r="629" spans="1:7" ht="16.5">
      <c r="A629" s="339">
        <v>44552</v>
      </c>
      <c r="B629" s="336" t="s">
        <v>1075</v>
      </c>
      <c r="C629" s="347" t="s">
        <v>1304</v>
      </c>
      <c r="D629" s="340">
        <v>183.2</v>
      </c>
      <c r="E629" s="340"/>
      <c r="F629" s="191" t="s">
        <v>646</v>
      </c>
      <c r="G629" s="298" t="s">
        <v>773</v>
      </c>
    </row>
    <row r="630" spans="1:7" ht="16.5">
      <c r="A630" s="339"/>
      <c r="B630" s="341" t="s">
        <v>1077</v>
      </c>
      <c r="C630" s="341" t="s">
        <v>1303</v>
      </c>
      <c r="D630" s="342" t="s">
        <v>14</v>
      </c>
      <c r="E630" s="340">
        <f>+D629</f>
        <v>183.2</v>
      </c>
      <c r="F630" s="191" t="s">
        <v>646</v>
      </c>
      <c r="G630" s="298" t="s">
        <v>1311</v>
      </c>
    </row>
    <row r="631" spans="1:7" ht="18">
      <c r="A631" s="343"/>
      <c r="B631" s="344"/>
      <c r="C631" s="232" t="s">
        <v>1318</v>
      </c>
      <c r="D631" s="260"/>
      <c r="E631" s="345"/>
      <c r="F631" s="346"/>
      <c r="G631" s="299"/>
    </row>
    <row r="632" spans="1:7" ht="18">
      <c r="A632" s="377"/>
      <c r="B632" s="222"/>
      <c r="C632" s="399"/>
      <c r="D632" s="210"/>
      <c r="E632" s="211"/>
      <c r="F632" s="396"/>
      <c r="G632" s="397"/>
    </row>
    <row r="634" spans="1:7" ht="18">
      <c r="A634" s="337"/>
      <c r="B634" s="278"/>
      <c r="C634" s="224" t="s">
        <v>1312</v>
      </c>
      <c r="D634" s="278"/>
      <c r="E634" s="278"/>
      <c r="F634" s="338"/>
      <c r="G634" s="297"/>
    </row>
    <row r="635" spans="1:7" ht="18.5">
      <c r="A635" s="339">
        <v>44742</v>
      </c>
      <c r="B635" s="336" t="s">
        <v>1313</v>
      </c>
      <c r="C635" s="347" t="s">
        <v>1314</v>
      </c>
      <c r="D635" s="340">
        <v>18000</v>
      </c>
      <c r="E635" s="340"/>
      <c r="F635" s="400" t="s">
        <v>646</v>
      </c>
      <c r="G635" s="298" t="s">
        <v>1317</v>
      </c>
    </row>
    <row r="636" spans="1:7" ht="18.5">
      <c r="A636" s="339"/>
      <c r="B636" s="341" t="s">
        <v>1315</v>
      </c>
      <c r="C636" s="341" t="s">
        <v>1316</v>
      </c>
      <c r="D636" s="342" t="s">
        <v>14</v>
      </c>
      <c r="E636" s="340">
        <f>+D635</f>
        <v>18000</v>
      </c>
      <c r="F636" s="400" t="s">
        <v>646</v>
      </c>
      <c r="G636" s="298" t="s">
        <v>14</v>
      </c>
    </row>
    <row r="637" spans="1:7" ht="16.5">
      <c r="A637" s="339"/>
      <c r="B637" s="341"/>
      <c r="C637" s="341"/>
      <c r="D637" s="342"/>
      <c r="E637" s="340"/>
      <c r="F637" s="191"/>
      <c r="G637" s="298"/>
    </row>
    <row r="638" spans="1:7" ht="16.5" customHeight="1">
      <c r="A638" s="621" t="s">
        <v>1321</v>
      </c>
      <c r="B638" s="622"/>
      <c r="C638" s="622"/>
      <c r="D638" s="622"/>
      <c r="E638" s="622"/>
      <c r="F638" s="622"/>
      <c r="G638" s="623"/>
    </row>
    <row r="639" spans="1:7" ht="16.5" customHeight="1">
      <c r="A639" s="621" t="s">
        <v>1322</v>
      </c>
      <c r="B639" s="622"/>
      <c r="C639" s="622"/>
      <c r="D639" s="622"/>
      <c r="E639" s="622"/>
      <c r="F639" s="622"/>
      <c r="G639" s="623"/>
    </row>
    <row r="640" spans="1:7" ht="16.5" customHeight="1">
      <c r="A640" s="614" t="s">
        <v>1320</v>
      </c>
      <c r="B640" s="615"/>
      <c r="C640" s="615"/>
      <c r="D640" s="615"/>
      <c r="E640" s="615"/>
      <c r="F640" s="615"/>
      <c r="G640" s="616"/>
    </row>
    <row r="641" spans="1:9" ht="18">
      <c r="A641" s="343"/>
      <c r="B641" s="344"/>
      <c r="C641" s="232" t="s">
        <v>1319</v>
      </c>
      <c r="D641" s="260"/>
      <c r="E641" s="345"/>
      <c r="F641" s="346"/>
      <c r="G641" s="299"/>
    </row>
    <row r="642" spans="1:9" ht="16" thickBot="1"/>
    <row r="643" spans="1:9" ht="18">
      <c r="A643" s="269"/>
      <c r="B643" s="270"/>
      <c r="C643" s="243" t="s">
        <v>1325</v>
      </c>
      <c r="D643" s="271"/>
      <c r="E643" s="187"/>
      <c r="F643" s="188"/>
      <c r="G643" s="189"/>
    </row>
    <row r="644" spans="1:9" ht="16.5">
      <c r="A644" s="213">
        <v>44378</v>
      </c>
      <c r="B644" s="222" t="s">
        <v>868</v>
      </c>
      <c r="C644" s="209" t="s">
        <v>869</v>
      </c>
      <c r="D644" s="210">
        <v>11889935</v>
      </c>
      <c r="E644" s="190"/>
      <c r="F644" s="191" t="s">
        <v>646</v>
      </c>
      <c r="G644" s="192" t="s">
        <v>1323</v>
      </c>
    </row>
    <row r="645" spans="1:9" ht="16.5">
      <c r="A645" s="213"/>
      <c r="B645" s="258" t="s">
        <v>1068</v>
      </c>
      <c r="C645" s="258" t="s">
        <v>9</v>
      </c>
      <c r="D645" s="210"/>
      <c r="E645" s="190">
        <f>+D644</f>
        <v>11889935</v>
      </c>
      <c r="F645" s="191" t="s">
        <v>646</v>
      </c>
      <c r="G645" s="192" t="s">
        <v>1328</v>
      </c>
    </row>
    <row r="646" spans="1:9" ht="18.5" thickBot="1">
      <c r="A646" s="245"/>
      <c r="B646" s="272"/>
      <c r="C646" s="247" t="s">
        <v>1324</v>
      </c>
      <c r="D646" s="273"/>
      <c r="E646" s="194"/>
      <c r="F646" s="195"/>
      <c r="G646" s="196"/>
    </row>
    <row r="648" spans="1:9" ht="18">
      <c r="A648" s="337"/>
      <c r="B648" s="278"/>
      <c r="C648" s="224" t="s">
        <v>14</v>
      </c>
      <c r="D648" s="278"/>
      <c r="E648" s="278"/>
      <c r="F648" s="338"/>
      <c r="G648" s="297"/>
    </row>
    <row r="649" spans="1:9" ht="16.5">
      <c r="A649" s="339">
        <v>44552</v>
      </c>
      <c r="B649" s="336" t="s">
        <v>1075</v>
      </c>
      <c r="C649" s="347" t="s">
        <v>1304</v>
      </c>
      <c r="D649" s="340">
        <v>183.2</v>
      </c>
      <c r="E649" s="340"/>
      <c r="F649" s="191" t="s">
        <v>646</v>
      </c>
      <c r="G649" s="298" t="s">
        <v>773</v>
      </c>
      <c r="I649" s="191" t="s">
        <v>646</v>
      </c>
    </row>
    <row r="650" spans="1:9" ht="16.5">
      <c r="A650" s="339"/>
      <c r="B650" s="341" t="s">
        <v>1077</v>
      </c>
      <c r="C650" s="341" t="s">
        <v>1303</v>
      </c>
      <c r="D650" s="342" t="s">
        <v>14</v>
      </c>
      <c r="E650" s="340">
        <f>+D649</f>
        <v>183.2</v>
      </c>
      <c r="F650" s="191" t="s">
        <v>646</v>
      </c>
      <c r="G650" s="298" t="s">
        <v>1311</v>
      </c>
      <c r="I650" s="191" t="s">
        <v>646</v>
      </c>
    </row>
    <row r="651" spans="1:9" ht="18">
      <c r="A651" s="343"/>
      <c r="B651" s="344"/>
      <c r="C651" s="232" t="s">
        <v>1318</v>
      </c>
      <c r="D651" s="260"/>
      <c r="E651" s="345"/>
      <c r="F651" s="346"/>
      <c r="G651" s="299"/>
    </row>
    <row r="652" spans="1:9" ht="16" thickBot="1"/>
    <row r="653" spans="1:9" ht="18">
      <c r="A653" s="269"/>
      <c r="B653" s="270"/>
      <c r="C653" s="243" t="s">
        <v>1326</v>
      </c>
      <c r="D653" s="271"/>
      <c r="E653" s="187"/>
      <c r="F653" s="188"/>
      <c r="G653" s="189"/>
    </row>
    <row r="654" spans="1:9" ht="16.5">
      <c r="A654" s="213">
        <v>44742</v>
      </c>
      <c r="B654" s="209" t="s">
        <v>1068</v>
      </c>
      <c r="C654" s="209" t="s">
        <v>9</v>
      </c>
      <c r="D654" s="210">
        <v>7489365.25</v>
      </c>
      <c r="E654" s="190"/>
      <c r="F654" s="191" t="s">
        <v>646</v>
      </c>
      <c r="G654" s="192" t="s">
        <v>901</v>
      </c>
    </row>
    <row r="655" spans="1:9" ht="16.5">
      <c r="A655" s="213"/>
      <c r="B655" s="258" t="s">
        <v>868</v>
      </c>
      <c r="C655" s="258" t="s">
        <v>869</v>
      </c>
      <c r="D655" s="210"/>
      <c r="E655" s="190">
        <f>+D654</f>
        <v>7489365.25</v>
      </c>
      <c r="F655" s="191" t="s">
        <v>646</v>
      </c>
      <c r="G655" s="192" t="s">
        <v>1329</v>
      </c>
    </row>
    <row r="656" spans="1:9" ht="18.5" thickBot="1">
      <c r="A656" s="245"/>
      <c r="B656" s="272"/>
      <c r="C656" s="247" t="s">
        <v>1327</v>
      </c>
      <c r="D656" s="273"/>
      <c r="E656" s="194"/>
      <c r="F656" s="195"/>
      <c r="G656" s="196"/>
    </row>
    <row r="657" spans="1:7" ht="16" thickBot="1"/>
    <row r="658" spans="1:7" ht="18">
      <c r="A658" s="269"/>
      <c r="B658" s="270"/>
      <c r="C658" s="243" t="s">
        <v>1330</v>
      </c>
      <c r="D658" s="271"/>
      <c r="E658" s="187"/>
      <c r="F658" s="188"/>
      <c r="G658" s="189"/>
    </row>
    <row r="659" spans="1:7" ht="16.5">
      <c r="A659" s="213">
        <v>44742</v>
      </c>
      <c r="B659" s="209" t="s">
        <v>1331</v>
      </c>
      <c r="C659" s="209" t="s">
        <v>1332</v>
      </c>
      <c r="D659" s="210">
        <v>54521.79</v>
      </c>
      <c r="E659" s="190"/>
      <c r="F659" s="191" t="s">
        <v>646</v>
      </c>
      <c r="G659" s="192" t="s">
        <v>901</v>
      </c>
    </row>
    <row r="660" spans="1:7" ht="16.5">
      <c r="A660" s="213"/>
      <c r="B660" s="258" t="s">
        <v>1068</v>
      </c>
      <c r="C660" s="258" t="s">
        <v>1324</v>
      </c>
      <c r="D660" s="210"/>
      <c r="E660" s="190">
        <f>+D659</f>
        <v>54521.79</v>
      </c>
      <c r="F660" s="191" t="s">
        <v>646</v>
      </c>
      <c r="G660" s="192" t="s">
        <v>1360</v>
      </c>
    </row>
    <row r="661" spans="1:7" ht="18.5" thickBot="1">
      <c r="A661" s="245"/>
      <c r="B661" s="272"/>
      <c r="C661" s="247" t="s">
        <v>1333</v>
      </c>
      <c r="D661" s="273"/>
      <c r="E661" s="194"/>
      <c r="F661" s="195"/>
      <c r="G661" s="196"/>
    </row>
    <row r="662" spans="1:7" ht="16" thickBot="1"/>
    <row r="663" spans="1:7" ht="18">
      <c r="A663" s="269"/>
      <c r="B663" s="270"/>
      <c r="C663" s="243" t="s">
        <v>1334</v>
      </c>
      <c r="D663" s="271"/>
      <c r="E663" s="187"/>
      <c r="F663" s="188"/>
      <c r="G663" s="189"/>
    </row>
    <row r="664" spans="1:7" ht="16.5">
      <c r="A664" s="213">
        <v>44392</v>
      </c>
      <c r="B664" s="209" t="s">
        <v>957</v>
      </c>
      <c r="C664" s="209" t="s">
        <v>980</v>
      </c>
      <c r="D664" s="210">
        <v>1566.45</v>
      </c>
      <c r="E664" s="190"/>
      <c r="F664" s="191" t="s">
        <v>646</v>
      </c>
      <c r="G664" s="192" t="s">
        <v>1336</v>
      </c>
    </row>
    <row r="665" spans="1:7" ht="16.5">
      <c r="A665" s="213"/>
      <c r="B665" s="258" t="s">
        <v>1335</v>
      </c>
      <c r="C665" s="258" t="s">
        <v>983</v>
      </c>
      <c r="D665" s="210"/>
      <c r="E665" s="190">
        <f>+D664</f>
        <v>1566.45</v>
      </c>
      <c r="F665" s="191" t="s">
        <v>646</v>
      </c>
      <c r="G665" s="192" t="s">
        <v>1361</v>
      </c>
    </row>
    <row r="666" spans="1:7" ht="18.5" thickBot="1">
      <c r="A666" s="245"/>
      <c r="B666" s="259"/>
      <c r="C666" s="232" t="s">
        <v>984</v>
      </c>
      <c r="D666" s="260"/>
      <c r="E666" s="234"/>
      <c r="F666" s="195"/>
      <c r="G666" s="196"/>
    </row>
    <row r="667" spans="1:7" ht="16" thickBot="1"/>
    <row r="668" spans="1:7" ht="18">
      <c r="A668" s="269"/>
      <c r="B668" s="270"/>
      <c r="C668" s="243" t="s">
        <v>1337</v>
      </c>
      <c r="D668" s="271"/>
      <c r="E668" s="187"/>
      <c r="F668" s="188"/>
      <c r="G668" s="189"/>
    </row>
    <row r="669" spans="1:7" ht="16.5">
      <c r="A669" s="213">
        <v>44392</v>
      </c>
      <c r="B669" s="209" t="s">
        <v>957</v>
      </c>
      <c r="C669" s="209" t="s">
        <v>980</v>
      </c>
      <c r="D669" s="210">
        <v>1550.98</v>
      </c>
      <c r="E669" s="190"/>
      <c r="F669" s="191" t="s">
        <v>646</v>
      </c>
      <c r="G669" s="192" t="s">
        <v>1336</v>
      </c>
    </row>
    <row r="670" spans="1:7" ht="16.5">
      <c r="A670" s="213"/>
      <c r="B670" s="258" t="s">
        <v>1338</v>
      </c>
      <c r="C670" s="258" t="s">
        <v>988</v>
      </c>
      <c r="D670" s="210"/>
      <c r="E670" s="190">
        <f>+D669</f>
        <v>1550.98</v>
      </c>
      <c r="F670" s="191" t="s">
        <v>646</v>
      </c>
      <c r="G670" s="192" t="s">
        <v>1362</v>
      </c>
    </row>
    <row r="671" spans="1:7" ht="18.5" thickBot="1">
      <c r="A671" s="245"/>
      <c r="B671" s="259"/>
      <c r="C671" s="232" t="s">
        <v>986</v>
      </c>
      <c r="D671" s="260"/>
      <c r="E671" s="234"/>
      <c r="F671" s="195"/>
      <c r="G671" s="196"/>
    </row>
    <row r="672" spans="1:7" ht="16" thickBot="1"/>
    <row r="673" spans="1:7" ht="18">
      <c r="A673" s="269"/>
      <c r="B673" s="270"/>
      <c r="C673" s="243" t="s">
        <v>1339</v>
      </c>
      <c r="D673" s="271"/>
      <c r="E673" s="187"/>
      <c r="F673" s="188"/>
      <c r="G673" s="189"/>
    </row>
    <row r="674" spans="1:7" ht="16.5">
      <c r="A674" s="213">
        <v>44424</v>
      </c>
      <c r="B674" s="209" t="s">
        <v>957</v>
      </c>
      <c r="C674" s="209" t="s">
        <v>980</v>
      </c>
      <c r="D674" s="210">
        <v>360.21</v>
      </c>
      <c r="E674" s="190"/>
      <c r="F674" s="191" t="s">
        <v>646</v>
      </c>
      <c r="G674" s="192" t="s">
        <v>1336</v>
      </c>
    </row>
    <row r="675" spans="1:7" ht="16.5">
      <c r="A675" s="213"/>
      <c r="B675" s="258" t="s">
        <v>1335</v>
      </c>
      <c r="C675" s="258" t="s">
        <v>983</v>
      </c>
      <c r="D675" s="210"/>
      <c r="E675" s="190">
        <f>+D674</f>
        <v>360.21</v>
      </c>
      <c r="F675" s="191" t="s">
        <v>646</v>
      </c>
      <c r="G675" s="192" t="s">
        <v>1363</v>
      </c>
    </row>
    <row r="676" spans="1:7" ht="18.5" thickBot="1">
      <c r="A676" s="245"/>
      <c r="B676" s="259"/>
      <c r="C676" s="232" t="s">
        <v>984</v>
      </c>
      <c r="D676" s="260"/>
      <c r="E676" s="234"/>
      <c r="F676" s="195"/>
      <c r="G676" s="196"/>
    </row>
    <row r="677" spans="1:7" ht="16" thickBot="1"/>
    <row r="678" spans="1:7" ht="18">
      <c r="A678" s="269"/>
      <c r="B678" s="270"/>
      <c r="C678" s="243" t="s">
        <v>1340</v>
      </c>
      <c r="D678" s="271"/>
      <c r="E678" s="187"/>
      <c r="F678" s="188"/>
      <c r="G678" s="189"/>
    </row>
    <row r="679" spans="1:7" ht="16.5">
      <c r="A679" s="213">
        <v>44789</v>
      </c>
      <c r="B679" s="209" t="s">
        <v>957</v>
      </c>
      <c r="C679" s="209" t="s">
        <v>980</v>
      </c>
      <c r="D679" s="210">
        <v>2776.79</v>
      </c>
      <c r="E679" s="190"/>
      <c r="F679" s="191" t="s">
        <v>646</v>
      </c>
      <c r="G679" s="192" t="s">
        <v>1336</v>
      </c>
    </row>
    <row r="680" spans="1:7" ht="16.5">
      <c r="A680" s="213"/>
      <c r="B680" s="258" t="s">
        <v>1338</v>
      </c>
      <c r="C680" s="258" t="s">
        <v>988</v>
      </c>
      <c r="D680" s="210"/>
      <c r="E680" s="190">
        <f>+D679</f>
        <v>2776.79</v>
      </c>
      <c r="F680" s="191" t="s">
        <v>646</v>
      </c>
      <c r="G680" s="192" t="s">
        <v>1364</v>
      </c>
    </row>
    <row r="681" spans="1:7" ht="18.5" thickBot="1">
      <c r="A681" s="245"/>
      <c r="B681" s="259"/>
      <c r="C681" s="232" t="s">
        <v>986</v>
      </c>
      <c r="D681" s="260"/>
      <c r="E681" s="234"/>
      <c r="F681" s="195"/>
      <c r="G681" s="196"/>
    </row>
    <row r="682" spans="1:7" ht="16" thickBot="1"/>
    <row r="683" spans="1:7" ht="18">
      <c r="A683" s="269"/>
      <c r="B683" s="270"/>
      <c r="C683" s="243" t="s">
        <v>1341</v>
      </c>
      <c r="D683" s="271"/>
      <c r="E683" s="187"/>
      <c r="F683" s="188"/>
      <c r="G683" s="189"/>
    </row>
    <row r="684" spans="1:7" ht="16.5">
      <c r="A684" s="213">
        <v>44489</v>
      </c>
      <c r="B684" s="209" t="s">
        <v>957</v>
      </c>
      <c r="C684" s="209" t="s">
        <v>980</v>
      </c>
      <c r="D684" s="210">
        <v>2483.67</v>
      </c>
      <c r="E684" s="190"/>
      <c r="F684" s="191" t="s">
        <v>646</v>
      </c>
      <c r="G684" s="192" t="s">
        <v>1336</v>
      </c>
    </row>
    <row r="685" spans="1:7" ht="16.5">
      <c r="A685" s="213"/>
      <c r="B685" s="258" t="s">
        <v>1338</v>
      </c>
      <c r="C685" s="258" t="s">
        <v>988</v>
      </c>
      <c r="D685" s="210"/>
      <c r="E685" s="190">
        <f>+D684</f>
        <v>2483.67</v>
      </c>
      <c r="F685" s="191" t="s">
        <v>646</v>
      </c>
      <c r="G685" s="192" t="s">
        <v>1365</v>
      </c>
    </row>
    <row r="686" spans="1:7" ht="18.5" thickBot="1">
      <c r="A686" s="245"/>
      <c r="B686" s="259"/>
      <c r="C686" s="232" t="s">
        <v>986</v>
      </c>
      <c r="D686" s="260"/>
      <c r="E686" s="234"/>
      <c r="F686" s="195"/>
      <c r="G686" s="196"/>
    </row>
    <row r="687" spans="1:7" ht="16" thickBot="1"/>
    <row r="688" spans="1:7" ht="18">
      <c r="A688" s="269"/>
      <c r="B688" s="270"/>
      <c r="C688" s="243" t="s">
        <v>1342</v>
      </c>
      <c r="D688" s="271"/>
      <c r="E688" s="187"/>
      <c r="F688" s="188"/>
      <c r="G688" s="189"/>
    </row>
    <row r="689" spans="1:7" ht="16.5">
      <c r="A689" s="213">
        <v>44489</v>
      </c>
      <c r="B689" s="209" t="s">
        <v>957</v>
      </c>
      <c r="C689" s="209" t="s">
        <v>980</v>
      </c>
      <c r="D689" s="210">
        <v>55.42</v>
      </c>
      <c r="E689" s="190"/>
      <c r="F689" s="191" t="s">
        <v>646</v>
      </c>
      <c r="G689" s="192" t="s">
        <v>1336</v>
      </c>
    </row>
    <row r="690" spans="1:7" ht="16.5">
      <c r="A690" s="213"/>
      <c r="B690" s="258" t="s">
        <v>1335</v>
      </c>
      <c r="C690" s="258" t="s">
        <v>983</v>
      </c>
      <c r="D690" s="210"/>
      <c r="E690" s="190">
        <f>+D689</f>
        <v>55.42</v>
      </c>
      <c r="F690" s="191" t="s">
        <v>646</v>
      </c>
      <c r="G690" s="192" t="s">
        <v>1366</v>
      </c>
    </row>
    <row r="691" spans="1:7" ht="18.5" thickBot="1">
      <c r="A691" s="245"/>
      <c r="B691" s="259"/>
      <c r="C691" s="232" t="s">
        <v>984</v>
      </c>
      <c r="D691" s="260"/>
      <c r="E691" s="234"/>
      <c r="F691" s="195"/>
      <c r="G691" s="196"/>
    </row>
    <row r="692" spans="1:7" ht="16" thickBot="1"/>
    <row r="693" spans="1:7" ht="18">
      <c r="A693" s="269"/>
      <c r="B693" s="270"/>
      <c r="C693" s="243" t="s">
        <v>1343</v>
      </c>
      <c r="D693" s="271"/>
      <c r="E693" s="187"/>
      <c r="F693" s="188"/>
      <c r="G693" s="189"/>
    </row>
    <row r="694" spans="1:7" ht="16.5">
      <c r="A694" s="213">
        <v>44519</v>
      </c>
      <c r="B694" s="209" t="s">
        <v>957</v>
      </c>
      <c r="C694" s="209" t="s">
        <v>980</v>
      </c>
      <c r="D694" s="210">
        <v>1228.8699999999999</v>
      </c>
      <c r="E694" s="190"/>
      <c r="F694" s="191" t="s">
        <v>646</v>
      </c>
      <c r="G694" s="192" t="s">
        <v>1336</v>
      </c>
    </row>
    <row r="695" spans="1:7" ht="16.5">
      <c r="A695" s="213"/>
      <c r="B695" s="258" t="s">
        <v>1338</v>
      </c>
      <c r="C695" s="258" t="s">
        <v>988</v>
      </c>
      <c r="D695" s="210"/>
      <c r="E695" s="190">
        <f>+D694</f>
        <v>1228.8699999999999</v>
      </c>
      <c r="F695" s="191" t="s">
        <v>646</v>
      </c>
      <c r="G695" s="192" t="s">
        <v>1367</v>
      </c>
    </row>
    <row r="696" spans="1:7" ht="18.5" thickBot="1">
      <c r="A696" s="245"/>
      <c r="B696" s="259"/>
      <c r="C696" s="232" t="s">
        <v>986</v>
      </c>
      <c r="D696" s="260"/>
      <c r="E696" s="234"/>
      <c r="F696" s="195"/>
      <c r="G696" s="196"/>
    </row>
    <row r="698" spans="1:7" ht="18">
      <c r="A698" s="255"/>
      <c r="B698" s="256"/>
      <c r="C698" s="253" t="s">
        <v>1344</v>
      </c>
      <c r="D698" s="257"/>
      <c r="E698" s="226"/>
      <c r="F698" s="227"/>
      <c r="G698" s="228"/>
    </row>
    <row r="699" spans="1:7" ht="16.5">
      <c r="A699" s="238">
        <v>44552</v>
      </c>
      <c r="B699" s="209" t="s">
        <v>957</v>
      </c>
      <c r="C699" s="209" t="s">
        <v>980</v>
      </c>
      <c r="D699" s="210">
        <v>79.58</v>
      </c>
      <c r="E699" s="190"/>
      <c r="F699" s="191" t="s">
        <v>646</v>
      </c>
      <c r="G699" s="229" t="s">
        <v>1336</v>
      </c>
    </row>
    <row r="700" spans="1:7" ht="16.5">
      <c r="A700" s="238"/>
      <c r="B700" s="258" t="s">
        <v>1335</v>
      </c>
      <c r="C700" s="258" t="s">
        <v>983</v>
      </c>
      <c r="D700" s="210"/>
      <c r="E700" s="190">
        <f>+D699</f>
        <v>79.58</v>
      </c>
      <c r="F700" s="191" t="s">
        <v>646</v>
      </c>
      <c r="G700" s="229" t="s">
        <v>1368</v>
      </c>
    </row>
    <row r="701" spans="1:7" ht="18">
      <c r="A701" s="239"/>
      <c r="B701" s="259"/>
      <c r="C701" s="232" t="s">
        <v>984</v>
      </c>
      <c r="D701" s="260"/>
      <c r="E701" s="234"/>
      <c r="F701" s="235"/>
      <c r="G701" s="236"/>
    </row>
    <row r="703" spans="1:7" ht="18">
      <c r="A703" s="255"/>
      <c r="B703" s="256"/>
      <c r="C703" s="253" t="s">
        <v>1345</v>
      </c>
      <c r="D703" s="257"/>
      <c r="E703" s="226"/>
      <c r="F703" s="227"/>
      <c r="G703" s="228"/>
    </row>
    <row r="704" spans="1:7" ht="16.5">
      <c r="A704" s="238">
        <v>44552</v>
      </c>
      <c r="B704" s="209" t="s">
        <v>957</v>
      </c>
      <c r="C704" s="209" t="s">
        <v>980</v>
      </c>
      <c r="D704" s="210">
        <v>493.26</v>
      </c>
      <c r="E704" s="190"/>
      <c r="F704" s="191" t="s">
        <v>646</v>
      </c>
      <c r="G704" s="229" t="s">
        <v>1336</v>
      </c>
    </row>
    <row r="705" spans="1:7" ht="16.5">
      <c r="A705" s="238"/>
      <c r="B705" s="258" t="s">
        <v>1338</v>
      </c>
      <c r="C705" s="258" t="s">
        <v>988</v>
      </c>
      <c r="D705" s="210"/>
      <c r="E705" s="190">
        <f>+D704</f>
        <v>493.26</v>
      </c>
      <c r="F705" s="191" t="s">
        <v>646</v>
      </c>
      <c r="G705" s="229" t="s">
        <v>1369</v>
      </c>
    </row>
    <row r="706" spans="1:7" ht="18">
      <c r="A706" s="239"/>
      <c r="B706" s="259"/>
      <c r="C706" s="232" t="s">
        <v>986</v>
      </c>
      <c r="D706" s="260"/>
      <c r="E706" s="234"/>
      <c r="F706" s="235"/>
      <c r="G706" s="236"/>
    </row>
    <row r="708" spans="1:7" ht="18">
      <c r="A708" s="255"/>
      <c r="B708" s="256"/>
      <c r="C708" s="253" t="s">
        <v>1346</v>
      </c>
      <c r="D708" s="257"/>
      <c r="E708" s="226"/>
      <c r="F708" s="227"/>
      <c r="G708" s="228"/>
    </row>
    <row r="709" spans="1:7" ht="16.5">
      <c r="A709" s="238">
        <v>44588</v>
      </c>
      <c r="B709" s="209" t="s">
        <v>957</v>
      </c>
      <c r="C709" s="209" t="s">
        <v>980</v>
      </c>
      <c r="D709" s="210">
        <v>619.16999999999996</v>
      </c>
      <c r="E709" s="190"/>
      <c r="F709" s="191" t="s">
        <v>646</v>
      </c>
      <c r="G709" s="229" t="s">
        <v>1336</v>
      </c>
    </row>
    <row r="710" spans="1:7" ht="16.5">
      <c r="A710" s="238"/>
      <c r="B710" s="258" t="s">
        <v>1338</v>
      </c>
      <c r="C710" s="258" t="s">
        <v>988</v>
      </c>
      <c r="D710" s="210"/>
      <c r="E710" s="190">
        <f>+D709</f>
        <v>619.16999999999996</v>
      </c>
      <c r="F710" s="191" t="s">
        <v>646</v>
      </c>
      <c r="G710" s="229" t="s">
        <v>1370</v>
      </c>
    </row>
    <row r="711" spans="1:7" ht="18">
      <c r="A711" s="239"/>
      <c r="B711" s="259"/>
      <c r="C711" s="232" t="s">
        <v>986</v>
      </c>
      <c r="D711" s="260"/>
      <c r="E711" s="234"/>
      <c r="F711" s="235"/>
      <c r="G711" s="236"/>
    </row>
    <row r="713" spans="1:7" ht="18">
      <c r="A713" s="255"/>
      <c r="B713" s="256"/>
      <c r="C713" s="253" t="s">
        <v>1347</v>
      </c>
      <c r="D713" s="257"/>
      <c r="E713" s="226"/>
      <c r="F713" s="227"/>
      <c r="G713" s="228"/>
    </row>
    <row r="714" spans="1:7" ht="16.5">
      <c r="A714" s="238">
        <v>44622</v>
      </c>
      <c r="B714" s="209" t="s">
        <v>957</v>
      </c>
      <c r="C714" s="209" t="s">
        <v>980</v>
      </c>
      <c r="D714" s="210">
        <v>345.02</v>
      </c>
      <c r="E714" s="190"/>
      <c r="F714" s="191" t="s">
        <v>646</v>
      </c>
      <c r="G714" s="229" t="s">
        <v>1336</v>
      </c>
    </row>
    <row r="715" spans="1:7" ht="16.5">
      <c r="A715" s="238"/>
      <c r="B715" s="258" t="s">
        <v>1338</v>
      </c>
      <c r="C715" s="258" t="s">
        <v>988</v>
      </c>
      <c r="D715" s="210"/>
      <c r="E715" s="190">
        <f>+D714</f>
        <v>345.02</v>
      </c>
      <c r="F715" s="191" t="s">
        <v>646</v>
      </c>
      <c r="G715" s="229" t="s">
        <v>1371</v>
      </c>
    </row>
    <row r="716" spans="1:7" ht="18">
      <c r="A716" s="239"/>
      <c r="B716" s="259"/>
      <c r="C716" s="232" t="s">
        <v>986</v>
      </c>
      <c r="D716" s="260"/>
      <c r="E716" s="234"/>
      <c r="F716" s="235"/>
      <c r="G716" s="236"/>
    </row>
    <row r="718" spans="1:7" ht="18">
      <c r="A718" s="255"/>
      <c r="B718" s="256"/>
      <c r="C718" s="253" t="s">
        <v>1348</v>
      </c>
      <c r="D718" s="257"/>
      <c r="E718" s="226"/>
      <c r="F718" s="227"/>
      <c r="G718" s="228"/>
    </row>
    <row r="719" spans="1:7" ht="16.5">
      <c r="A719" s="238">
        <v>44629</v>
      </c>
      <c r="B719" s="209" t="s">
        <v>957</v>
      </c>
      <c r="C719" s="209" t="s">
        <v>980</v>
      </c>
      <c r="D719" s="210">
        <v>2257.15</v>
      </c>
      <c r="E719" s="190"/>
      <c r="F719" s="191" t="s">
        <v>646</v>
      </c>
      <c r="G719" s="229" t="s">
        <v>1336</v>
      </c>
    </row>
    <row r="720" spans="1:7" ht="16.5">
      <c r="A720" s="238"/>
      <c r="B720" s="258" t="s">
        <v>1349</v>
      </c>
      <c r="C720" s="258" t="s">
        <v>998</v>
      </c>
      <c r="D720" s="210"/>
      <c r="E720" s="190">
        <f>+D719</f>
        <v>2257.15</v>
      </c>
      <c r="F720" s="191" t="s">
        <v>646</v>
      </c>
      <c r="G720" s="229" t="s">
        <v>1372</v>
      </c>
    </row>
    <row r="721" spans="1:7" ht="18">
      <c r="A721" s="239"/>
      <c r="B721" s="259"/>
      <c r="C721" s="232" t="s">
        <v>999</v>
      </c>
      <c r="D721" s="260"/>
      <c r="E721" s="234"/>
      <c r="F721" s="235"/>
      <c r="G721" s="236"/>
    </row>
    <row r="723" spans="1:7" ht="18">
      <c r="A723" s="255"/>
      <c r="B723" s="256"/>
      <c r="C723" s="253" t="s">
        <v>1350</v>
      </c>
      <c r="D723" s="257"/>
      <c r="E723" s="226"/>
      <c r="F723" s="227"/>
      <c r="G723" s="228"/>
    </row>
    <row r="724" spans="1:7" ht="16.5">
      <c r="A724" s="238">
        <v>44629</v>
      </c>
      <c r="B724" s="209" t="s">
        <v>957</v>
      </c>
      <c r="C724" s="209" t="s">
        <v>980</v>
      </c>
      <c r="D724" s="210">
        <v>920.85</v>
      </c>
      <c r="E724" s="190"/>
      <c r="F724" s="191" t="s">
        <v>646</v>
      </c>
      <c r="G724" s="229" t="s">
        <v>1336</v>
      </c>
    </row>
    <row r="725" spans="1:7" ht="16.5">
      <c r="A725" s="238"/>
      <c r="B725" s="258" t="s">
        <v>1338</v>
      </c>
      <c r="C725" s="258" t="s">
        <v>983</v>
      </c>
      <c r="D725" s="210"/>
      <c r="E725" s="190">
        <f>+D724</f>
        <v>920.85</v>
      </c>
      <c r="F725" s="191" t="s">
        <v>646</v>
      </c>
      <c r="G725" s="229" t="s">
        <v>1373</v>
      </c>
    </row>
    <row r="726" spans="1:7" ht="18">
      <c r="A726" s="239"/>
      <c r="B726" s="259"/>
      <c r="C726" s="232" t="s">
        <v>984</v>
      </c>
      <c r="D726" s="260"/>
      <c r="E726" s="234"/>
      <c r="F726" s="235"/>
      <c r="G726" s="236"/>
    </row>
    <row r="728" spans="1:7" ht="18">
      <c r="A728" s="255"/>
      <c r="B728" s="256"/>
      <c r="C728" s="253" t="s">
        <v>1351</v>
      </c>
      <c r="D728" s="257"/>
      <c r="E728" s="226"/>
      <c r="F728" s="227"/>
      <c r="G728" s="228"/>
    </row>
    <row r="729" spans="1:7" ht="16.5">
      <c r="A729" s="238">
        <v>44629</v>
      </c>
      <c r="B729" s="209" t="s">
        <v>957</v>
      </c>
      <c r="C729" s="209" t="s">
        <v>980</v>
      </c>
      <c r="D729" s="210">
        <v>278</v>
      </c>
      <c r="E729" s="190"/>
      <c r="F729" s="191" t="s">
        <v>646</v>
      </c>
      <c r="G729" s="229" t="s">
        <v>1336</v>
      </c>
    </row>
    <row r="730" spans="1:7" ht="16.5">
      <c r="A730" s="238"/>
      <c r="B730" s="258" t="s">
        <v>1338</v>
      </c>
      <c r="C730" s="258" t="s">
        <v>988</v>
      </c>
      <c r="D730" s="210"/>
      <c r="E730" s="190">
        <f>+D729</f>
        <v>278</v>
      </c>
      <c r="F730" s="191" t="s">
        <v>646</v>
      </c>
      <c r="G730" s="229" t="s">
        <v>1374</v>
      </c>
    </row>
    <row r="731" spans="1:7" ht="18">
      <c r="A731" s="239"/>
      <c r="B731" s="259"/>
      <c r="C731" s="232" t="s">
        <v>986</v>
      </c>
      <c r="D731" s="260"/>
      <c r="E731" s="234"/>
      <c r="F731" s="235"/>
      <c r="G731" s="236"/>
    </row>
    <row r="733" spans="1:7" ht="18">
      <c r="A733" s="255"/>
      <c r="B733" s="256"/>
      <c r="C733" s="253" t="s">
        <v>1352</v>
      </c>
      <c r="D733" s="257"/>
      <c r="E733" s="226"/>
      <c r="F733" s="227"/>
      <c r="G733" s="228"/>
    </row>
    <row r="734" spans="1:7" ht="16.5">
      <c r="A734" s="238">
        <v>44645</v>
      </c>
      <c r="B734" s="209" t="s">
        <v>957</v>
      </c>
      <c r="C734" s="209" t="s">
        <v>980</v>
      </c>
      <c r="D734" s="210">
        <v>976.25</v>
      </c>
      <c r="E734" s="190"/>
      <c r="F734" s="191" t="s">
        <v>646</v>
      </c>
      <c r="G734" s="229" t="s">
        <v>1336</v>
      </c>
    </row>
    <row r="735" spans="1:7" ht="16.5">
      <c r="A735" s="238"/>
      <c r="B735" s="258" t="s">
        <v>1349</v>
      </c>
      <c r="C735" s="258" t="s">
        <v>998</v>
      </c>
      <c r="D735" s="210"/>
      <c r="E735" s="190">
        <f>+D734</f>
        <v>976.25</v>
      </c>
      <c r="F735" s="191" t="s">
        <v>646</v>
      </c>
      <c r="G735" s="229" t="s">
        <v>1375</v>
      </c>
    </row>
    <row r="736" spans="1:7" ht="18">
      <c r="A736" s="239"/>
      <c r="B736" s="259"/>
      <c r="C736" s="232" t="s">
        <v>999</v>
      </c>
      <c r="D736" s="260"/>
      <c r="E736" s="234"/>
      <c r="F736" s="235"/>
      <c r="G736" s="236"/>
    </row>
    <row r="738" spans="1:7" ht="18">
      <c r="A738" s="255"/>
      <c r="B738" s="256"/>
      <c r="C738" s="253" t="s">
        <v>1353</v>
      </c>
      <c r="D738" s="257"/>
      <c r="E738" s="226"/>
      <c r="F738" s="227"/>
      <c r="G738" s="228"/>
    </row>
    <row r="739" spans="1:7" ht="16.5">
      <c r="A739" s="238">
        <v>44663</v>
      </c>
      <c r="B739" s="209" t="s">
        <v>957</v>
      </c>
      <c r="C739" s="209" t="s">
        <v>980</v>
      </c>
      <c r="D739" s="210">
        <v>128.65</v>
      </c>
      <c r="E739" s="190"/>
      <c r="F739" s="191" t="s">
        <v>646</v>
      </c>
      <c r="G739" s="229" t="s">
        <v>1336</v>
      </c>
    </row>
    <row r="740" spans="1:7" ht="16.5">
      <c r="A740" s="238"/>
      <c r="B740" s="258" t="s">
        <v>1338</v>
      </c>
      <c r="C740" s="258" t="s">
        <v>988</v>
      </c>
      <c r="D740" s="210"/>
      <c r="E740" s="190">
        <f>+D739</f>
        <v>128.65</v>
      </c>
      <c r="F740" s="191" t="s">
        <v>646</v>
      </c>
      <c r="G740" s="229" t="s">
        <v>1376</v>
      </c>
    </row>
    <row r="741" spans="1:7" ht="18">
      <c r="A741" s="239"/>
      <c r="B741" s="259"/>
      <c r="C741" s="232" t="s">
        <v>986</v>
      </c>
      <c r="D741" s="260"/>
      <c r="E741" s="234"/>
      <c r="F741" s="235"/>
      <c r="G741" s="236"/>
    </row>
    <row r="743" spans="1:7" ht="18">
      <c r="A743" s="255"/>
      <c r="B743" s="256"/>
      <c r="C743" s="253" t="s">
        <v>1354</v>
      </c>
      <c r="D743" s="257"/>
      <c r="E743" s="226"/>
      <c r="F743" s="227"/>
      <c r="G743" s="228"/>
    </row>
    <row r="744" spans="1:7" ht="16.5">
      <c r="A744" s="238">
        <v>44663</v>
      </c>
      <c r="B744" s="209" t="s">
        <v>957</v>
      </c>
      <c r="C744" s="209" t="s">
        <v>980</v>
      </c>
      <c r="D744" s="210">
        <v>2691.49</v>
      </c>
      <c r="E744" s="190"/>
      <c r="F744" s="191" t="s">
        <v>646</v>
      </c>
      <c r="G744" s="229" t="s">
        <v>1336</v>
      </c>
    </row>
    <row r="745" spans="1:7" ht="16.5">
      <c r="A745" s="238"/>
      <c r="B745" s="258" t="s">
        <v>1349</v>
      </c>
      <c r="C745" s="258" t="s">
        <v>998</v>
      </c>
      <c r="D745" s="210"/>
      <c r="E745" s="190">
        <f>+D744</f>
        <v>2691.49</v>
      </c>
      <c r="F745" s="191" t="s">
        <v>646</v>
      </c>
      <c r="G745" s="229" t="s">
        <v>1377</v>
      </c>
    </row>
    <row r="746" spans="1:7" ht="18">
      <c r="A746" s="239"/>
      <c r="B746" s="259"/>
      <c r="C746" s="232" t="s">
        <v>999</v>
      </c>
      <c r="D746" s="260"/>
      <c r="E746" s="234"/>
      <c r="F746" s="235"/>
      <c r="G746" s="236"/>
    </row>
    <row r="748" spans="1:7" ht="18">
      <c r="A748" s="255"/>
      <c r="B748" s="256"/>
      <c r="C748" s="253" t="s">
        <v>1355</v>
      </c>
      <c r="D748" s="257"/>
      <c r="E748" s="226"/>
      <c r="F748" s="227"/>
      <c r="G748" s="228"/>
    </row>
    <row r="749" spans="1:7" ht="16.5">
      <c r="A749" s="238">
        <v>44663</v>
      </c>
      <c r="B749" s="209" t="s">
        <v>957</v>
      </c>
      <c r="C749" s="209" t="s">
        <v>980</v>
      </c>
      <c r="D749" s="210">
        <v>77.5</v>
      </c>
      <c r="E749" s="190"/>
      <c r="F749" s="191" t="s">
        <v>646</v>
      </c>
      <c r="G749" s="229" t="s">
        <v>1336</v>
      </c>
    </row>
    <row r="750" spans="1:7" ht="16.5">
      <c r="A750" s="238"/>
      <c r="B750" s="258" t="s">
        <v>1338</v>
      </c>
      <c r="C750" s="258" t="s">
        <v>983</v>
      </c>
      <c r="D750" s="210"/>
      <c r="E750" s="190">
        <f>+D749</f>
        <v>77.5</v>
      </c>
      <c r="F750" s="191" t="s">
        <v>646</v>
      </c>
      <c r="G750" s="229" t="s">
        <v>1378</v>
      </c>
    </row>
    <row r="751" spans="1:7" ht="18">
      <c r="A751" s="239"/>
      <c r="B751" s="259"/>
      <c r="C751" s="232" t="s">
        <v>984</v>
      </c>
      <c r="D751" s="260"/>
      <c r="E751" s="234"/>
      <c r="F751" s="235"/>
      <c r="G751" s="236"/>
    </row>
    <row r="753" spans="1:7" ht="18">
      <c r="A753" s="255"/>
      <c r="B753" s="256"/>
      <c r="C753" s="253" t="s">
        <v>1356</v>
      </c>
      <c r="D753" s="257"/>
      <c r="E753" s="226"/>
      <c r="F753" s="227"/>
      <c r="G753" s="228"/>
    </row>
    <row r="754" spans="1:7" ht="16.5">
      <c r="A754" s="238">
        <v>44699</v>
      </c>
      <c r="B754" s="209" t="s">
        <v>957</v>
      </c>
      <c r="C754" s="209" t="s">
        <v>980</v>
      </c>
      <c r="D754" s="210">
        <v>3285.82</v>
      </c>
      <c r="E754" s="190"/>
      <c r="F754" s="191" t="s">
        <v>646</v>
      </c>
      <c r="G754" s="229" t="s">
        <v>1336</v>
      </c>
    </row>
    <row r="755" spans="1:7" ht="16.5">
      <c r="A755" s="238"/>
      <c r="B755" s="258" t="s">
        <v>1349</v>
      </c>
      <c r="C755" s="258" t="s">
        <v>998</v>
      </c>
      <c r="D755" s="210"/>
      <c r="E755" s="190">
        <f>+D754</f>
        <v>3285.82</v>
      </c>
      <c r="F755" s="191" t="s">
        <v>646</v>
      </c>
      <c r="G755" s="229" t="s">
        <v>1379</v>
      </c>
    </row>
    <row r="756" spans="1:7" ht="18">
      <c r="A756" s="239"/>
      <c r="B756" s="259"/>
      <c r="C756" s="232" t="s">
        <v>999</v>
      </c>
      <c r="D756" s="260"/>
      <c r="E756" s="234"/>
      <c r="F756" s="235"/>
      <c r="G756" s="236"/>
    </row>
    <row r="758" spans="1:7" ht="18">
      <c r="A758" s="255"/>
      <c r="B758" s="256"/>
      <c r="C758" s="253" t="s">
        <v>1357</v>
      </c>
      <c r="D758" s="257"/>
      <c r="E758" s="226"/>
      <c r="F758" s="227"/>
      <c r="G758" s="228"/>
    </row>
    <row r="759" spans="1:7" ht="16.5">
      <c r="A759" s="238">
        <v>44700</v>
      </c>
      <c r="B759" s="209" t="s">
        <v>957</v>
      </c>
      <c r="C759" s="209" t="s">
        <v>980</v>
      </c>
      <c r="D759" s="210">
        <v>479.09</v>
      </c>
      <c r="E759" s="190"/>
      <c r="F759" s="191" t="s">
        <v>646</v>
      </c>
      <c r="G759" s="229" t="s">
        <v>1336</v>
      </c>
    </row>
    <row r="760" spans="1:7" ht="16.5">
      <c r="A760" s="238"/>
      <c r="B760" s="258" t="s">
        <v>1338</v>
      </c>
      <c r="C760" s="258" t="s">
        <v>988</v>
      </c>
      <c r="D760" s="210"/>
      <c r="E760" s="190">
        <f>+D759</f>
        <v>479.09</v>
      </c>
      <c r="F760" s="191" t="s">
        <v>646</v>
      </c>
      <c r="G760" s="229" t="s">
        <v>1380</v>
      </c>
    </row>
    <row r="761" spans="1:7" ht="18">
      <c r="A761" s="239"/>
      <c r="B761" s="259"/>
      <c r="C761" s="232" t="s">
        <v>986</v>
      </c>
      <c r="D761" s="260"/>
      <c r="E761" s="234"/>
      <c r="F761" s="235"/>
      <c r="G761" s="236"/>
    </row>
    <row r="763" spans="1:7" ht="18">
      <c r="A763" s="255"/>
      <c r="B763" s="256"/>
      <c r="C763" s="253" t="s">
        <v>1358</v>
      </c>
      <c r="D763" s="257"/>
      <c r="E763" s="226"/>
      <c r="F763" s="227"/>
      <c r="G763" s="228"/>
    </row>
    <row r="764" spans="1:7" ht="16.5">
      <c r="A764" s="238">
        <v>44728</v>
      </c>
      <c r="B764" s="209" t="s">
        <v>957</v>
      </c>
      <c r="C764" s="209" t="s">
        <v>980</v>
      </c>
      <c r="D764" s="210">
        <v>5871.56</v>
      </c>
      <c r="E764" s="190"/>
      <c r="F764" s="191" t="s">
        <v>646</v>
      </c>
      <c r="G764" s="229" t="s">
        <v>1336</v>
      </c>
    </row>
    <row r="765" spans="1:7" ht="16.5">
      <c r="A765" s="238"/>
      <c r="B765" s="258" t="s">
        <v>1349</v>
      </c>
      <c r="C765" s="258" t="s">
        <v>998</v>
      </c>
      <c r="D765" s="210"/>
      <c r="E765" s="190">
        <f>+D764</f>
        <v>5871.56</v>
      </c>
      <c r="F765" s="191" t="s">
        <v>646</v>
      </c>
      <c r="G765" s="229" t="s">
        <v>1381</v>
      </c>
    </row>
    <row r="766" spans="1:7" ht="18">
      <c r="A766" s="239"/>
      <c r="B766" s="259"/>
      <c r="C766" s="232" t="s">
        <v>999</v>
      </c>
      <c r="D766" s="260"/>
      <c r="E766" s="234"/>
      <c r="F766" s="235"/>
      <c r="G766" s="236" t="s">
        <v>14</v>
      </c>
    </row>
    <row r="768" spans="1:7" ht="18">
      <c r="A768" s="255"/>
      <c r="B768" s="256"/>
      <c r="C768" s="253" t="s">
        <v>1359</v>
      </c>
      <c r="D768" s="257"/>
      <c r="E768" s="226"/>
      <c r="F768" s="227"/>
      <c r="G768" s="228"/>
    </row>
    <row r="769" spans="1:7" ht="16.5">
      <c r="A769" s="238">
        <v>44700</v>
      </c>
      <c r="B769" s="209" t="s">
        <v>957</v>
      </c>
      <c r="C769" s="209" t="s">
        <v>980</v>
      </c>
      <c r="D769" s="210">
        <v>479.09</v>
      </c>
      <c r="E769" s="190"/>
      <c r="F769" s="191" t="s">
        <v>646</v>
      </c>
      <c r="G769" s="229" t="s">
        <v>1336</v>
      </c>
    </row>
    <row r="770" spans="1:7" ht="16.5">
      <c r="A770" s="238"/>
      <c r="B770" s="258" t="s">
        <v>1338</v>
      </c>
      <c r="C770" s="258" t="s">
        <v>988</v>
      </c>
      <c r="D770" s="210"/>
      <c r="E770" s="190">
        <f>+D769</f>
        <v>479.09</v>
      </c>
      <c r="F770" s="191" t="s">
        <v>646</v>
      </c>
      <c r="G770" s="229" t="s">
        <v>1380</v>
      </c>
    </row>
    <row r="771" spans="1:7" ht="18">
      <c r="A771" s="239"/>
      <c r="B771" s="259"/>
      <c r="C771" s="232" t="s">
        <v>986</v>
      </c>
      <c r="D771" s="260"/>
      <c r="E771" s="234"/>
      <c r="F771" s="235"/>
      <c r="G771" s="236"/>
    </row>
    <row r="773" spans="1:7" ht="18">
      <c r="A773" s="401"/>
      <c r="B773" s="402"/>
      <c r="C773" s="403" t="s">
        <v>1383</v>
      </c>
      <c r="D773" s="404"/>
      <c r="E773" s="404"/>
      <c r="F773" s="405"/>
      <c r="G773" s="297"/>
    </row>
    <row r="774" spans="1:7" ht="16.5">
      <c r="A774" s="411">
        <v>44644</v>
      </c>
      <c r="B774" s="218" t="s">
        <v>1384</v>
      </c>
      <c r="C774" s="412" t="s">
        <v>1388</v>
      </c>
      <c r="D774" s="413">
        <v>50000</v>
      </c>
      <c r="E774" s="413"/>
      <c r="F774" s="191" t="s">
        <v>646</v>
      </c>
      <c r="G774" s="298" t="s">
        <v>1382</v>
      </c>
    </row>
    <row r="775" spans="1:7" ht="16.5">
      <c r="A775" s="411"/>
      <c r="B775" s="218" t="s">
        <v>1385</v>
      </c>
      <c r="C775" s="412" t="s">
        <v>1389</v>
      </c>
      <c r="D775" s="413">
        <v>50000</v>
      </c>
      <c r="E775" s="413"/>
      <c r="F775" s="191" t="s">
        <v>646</v>
      </c>
      <c r="G775" s="298" t="s">
        <v>1390</v>
      </c>
    </row>
    <row r="776" spans="1:7" ht="16.5">
      <c r="A776" s="411"/>
      <c r="B776" s="316" t="s">
        <v>834</v>
      </c>
      <c r="C776" s="316" t="s">
        <v>80</v>
      </c>
      <c r="D776" s="413" t="s">
        <v>14</v>
      </c>
      <c r="E776" s="413">
        <f>SUM(D774:D775)</f>
        <v>100000</v>
      </c>
      <c r="F776" s="191" t="s">
        <v>646</v>
      </c>
      <c r="G776" s="298"/>
    </row>
    <row r="777" spans="1:7" ht="16.5">
      <c r="A777" s="411"/>
      <c r="B777" s="218"/>
      <c r="C777" s="412"/>
      <c r="D777" s="413"/>
      <c r="E777" s="413"/>
      <c r="F777" s="191"/>
      <c r="G777" s="298"/>
    </row>
    <row r="778" spans="1:7" ht="16.5">
      <c r="A778" s="411"/>
      <c r="B778" s="218" t="s">
        <v>868</v>
      </c>
      <c r="C778" s="412" t="s">
        <v>72</v>
      </c>
      <c r="D778" s="413">
        <v>100000</v>
      </c>
      <c r="E778" s="413"/>
      <c r="F778" s="191" t="s">
        <v>646</v>
      </c>
      <c r="G778" s="229"/>
    </row>
    <row r="779" spans="1:7" ht="16.5">
      <c r="A779" s="411"/>
      <c r="B779" s="316" t="s">
        <v>1386</v>
      </c>
      <c r="C779" s="316" t="s">
        <v>11</v>
      </c>
      <c r="D779" s="413"/>
      <c r="E779" s="413">
        <f>+D778</f>
        <v>100000</v>
      </c>
      <c r="F779" s="191" t="s">
        <v>646</v>
      </c>
      <c r="G779" s="229"/>
    </row>
    <row r="780" spans="1:7" ht="18">
      <c r="A780" s="406"/>
      <c r="B780" s="407"/>
      <c r="C780" s="410" t="s">
        <v>1387</v>
      </c>
      <c r="D780" s="408"/>
      <c r="E780" s="408"/>
      <c r="F780" s="409"/>
      <c r="G780" s="236"/>
    </row>
    <row r="782" spans="1:7" ht="18">
      <c r="A782" s="304"/>
      <c r="B782" s="305"/>
      <c r="C782" s="385" t="s">
        <v>1396</v>
      </c>
      <c r="D782" s="307"/>
      <c r="E782" s="308"/>
      <c r="F782" s="306"/>
      <c r="G782" s="228"/>
    </row>
    <row r="783" spans="1:7" ht="16.5">
      <c r="A783" s="309">
        <v>44412</v>
      </c>
      <c r="B783" s="218" t="s">
        <v>1391</v>
      </c>
      <c r="C783" s="218" t="s">
        <v>1392</v>
      </c>
      <c r="D783" s="310">
        <v>1480.16</v>
      </c>
      <c r="E783" s="220"/>
      <c r="F783" s="191" t="s">
        <v>646</v>
      </c>
      <c r="G783" s="229" t="s">
        <v>773</v>
      </c>
    </row>
    <row r="784" spans="1:7" ht="16.5">
      <c r="A784" s="309"/>
      <c r="B784" s="316" t="s">
        <v>1393</v>
      </c>
      <c r="C784" s="316" t="s">
        <v>1394</v>
      </c>
      <c r="D784" s="310"/>
      <c r="E784" s="220">
        <v>1480.16</v>
      </c>
      <c r="F784" s="191" t="s">
        <v>646</v>
      </c>
      <c r="G784" s="229" t="s">
        <v>1397</v>
      </c>
    </row>
    <row r="785" spans="1:7" ht="18">
      <c r="A785" s="311"/>
      <c r="B785" s="312"/>
      <c r="C785" s="410" t="s">
        <v>1395</v>
      </c>
      <c r="D785" s="314"/>
      <c r="E785" s="315"/>
      <c r="F785" s="313"/>
      <c r="G785" s="415"/>
    </row>
    <row r="786" spans="1:7">
      <c r="D786" s="414"/>
      <c r="G786" s="414"/>
    </row>
    <row r="787" spans="1:7" ht="18">
      <c r="A787" s="255"/>
      <c r="B787" s="256"/>
      <c r="C787" s="253" t="s">
        <v>1398</v>
      </c>
      <c r="D787" s="257"/>
      <c r="E787" s="226"/>
      <c r="F787" s="227"/>
      <c r="G787" s="228"/>
    </row>
    <row r="788" spans="1:7" ht="16.5">
      <c r="A788" s="238">
        <v>44621</v>
      </c>
      <c r="B788" s="209" t="s">
        <v>830</v>
      </c>
      <c r="C788" s="209" t="s">
        <v>1399</v>
      </c>
      <c r="D788" s="210">
        <v>2568.39</v>
      </c>
      <c r="E788" s="190"/>
      <c r="F788" s="191" t="s">
        <v>646</v>
      </c>
      <c r="G788" s="229" t="s">
        <v>1020</v>
      </c>
    </row>
    <row r="789" spans="1:7" ht="16.5">
      <c r="A789" s="238"/>
      <c r="B789" s="258" t="s">
        <v>1003</v>
      </c>
      <c r="C789" s="258" t="s">
        <v>1400</v>
      </c>
      <c r="D789" s="210"/>
      <c r="E789" s="190">
        <f>+D788</f>
        <v>2568.39</v>
      </c>
      <c r="F789" s="191" t="s">
        <v>646</v>
      </c>
      <c r="G789" s="229" t="s">
        <v>1415</v>
      </c>
    </row>
    <row r="790" spans="1:7" ht="18">
      <c r="A790" s="239"/>
      <c r="B790" s="259"/>
      <c r="C790" s="232" t="s">
        <v>1401</v>
      </c>
      <c r="D790" s="260"/>
      <c r="E790" s="234"/>
      <c r="F790" s="235"/>
      <c r="G790" s="236"/>
    </row>
    <row r="791" spans="1:7">
      <c r="G791" s="414"/>
    </row>
    <row r="792" spans="1:7" ht="20">
      <c r="A792" s="255"/>
      <c r="B792" s="256"/>
      <c r="C792" s="441" t="s">
        <v>1627</v>
      </c>
      <c r="D792" s="257"/>
      <c r="E792" s="226"/>
      <c r="F792" s="227"/>
      <c r="G792" s="228"/>
    </row>
    <row r="793" spans="1:7" ht="16.5">
      <c r="A793" s="423">
        <v>44573</v>
      </c>
      <c r="B793" s="425" t="s">
        <v>830</v>
      </c>
      <c r="C793" s="425" t="s">
        <v>1399</v>
      </c>
      <c r="D793" s="438">
        <v>3311.46</v>
      </c>
      <c r="E793" s="427"/>
      <c r="F793" s="428" t="s">
        <v>646</v>
      </c>
      <c r="G793" s="429" t="s">
        <v>1020</v>
      </c>
    </row>
    <row r="794" spans="1:7" ht="16.5">
      <c r="A794" s="423"/>
      <c r="B794" s="439" t="s">
        <v>1003</v>
      </c>
      <c r="C794" s="439" t="s">
        <v>1400</v>
      </c>
      <c r="D794" s="438"/>
      <c r="E794" s="427">
        <f>+D793</f>
        <v>3311.46</v>
      </c>
      <c r="F794" s="428" t="s">
        <v>646</v>
      </c>
      <c r="G794" s="429" t="s">
        <v>1416</v>
      </c>
    </row>
    <row r="795" spans="1:7" ht="18">
      <c r="A795" s="613" t="s">
        <v>1403</v>
      </c>
      <c r="B795" s="613"/>
      <c r="C795" s="433" t="s">
        <v>1402</v>
      </c>
      <c r="D795" s="440"/>
      <c r="E795" s="435"/>
      <c r="F795" s="436"/>
      <c r="G795" s="437"/>
    </row>
    <row r="797" spans="1:7" ht="18">
      <c r="A797" s="416"/>
      <c r="B797" s="577"/>
      <c r="C797" s="582" t="s">
        <v>1626</v>
      </c>
      <c r="D797" s="579"/>
      <c r="E797" s="420"/>
      <c r="F797" s="421"/>
      <c r="G797" s="422"/>
    </row>
    <row r="798" spans="1:7" ht="16.5">
      <c r="A798" s="423">
        <v>44573</v>
      </c>
      <c r="B798" s="580" t="s">
        <v>830</v>
      </c>
      <c r="C798" s="580" t="s">
        <v>1624</v>
      </c>
      <c r="D798" s="426">
        <v>299.8</v>
      </c>
      <c r="E798" s="427"/>
      <c r="F798" s="428" t="s">
        <v>646</v>
      </c>
      <c r="G798" s="429" t="s">
        <v>1596</v>
      </c>
    </row>
    <row r="799" spans="1:7" ht="16.5">
      <c r="A799" s="423"/>
      <c r="B799" s="430" t="s">
        <v>1003</v>
      </c>
      <c r="C799" s="430" t="s">
        <v>1625</v>
      </c>
      <c r="D799" s="581"/>
      <c r="E799" s="427">
        <v>299.8</v>
      </c>
      <c r="F799" s="428" t="s">
        <v>646</v>
      </c>
      <c r="G799" s="429"/>
    </row>
    <row r="800" spans="1:7" ht="16.5">
      <c r="A800" s="238"/>
      <c r="B800" s="258"/>
      <c r="C800" s="258"/>
      <c r="D800" s="210"/>
      <c r="E800" s="190"/>
      <c r="F800" s="191"/>
      <c r="G800" s="229"/>
    </row>
    <row r="802" spans="1:7" ht="18">
      <c r="A802" s="255"/>
      <c r="B802" s="256"/>
      <c r="C802" s="253" t="s">
        <v>1404</v>
      </c>
      <c r="D802" s="257"/>
      <c r="E802" s="226"/>
      <c r="F802" s="227"/>
      <c r="G802" s="228"/>
    </row>
    <row r="803" spans="1:7" ht="16.5">
      <c r="A803" s="238">
        <v>44648</v>
      </c>
      <c r="B803" s="209" t="s">
        <v>830</v>
      </c>
      <c r="C803" s="209" t="s">
        <v>1399</v>
      </c>
      <c r="D803" s="210">
        <v>1958.91</v>
      </c>
      <c r="E803" s="190"/>
      <c r="F803" s="191" t="s">
        <v>646</v>
      </c>
      <c r="G803" s="229" t="s">
        <v>1020</v>
      </c>
    </row>
    <row r="804" spans="1:7" ht="16.5">
      <c r="A804" s="238"/>
      <c r="B804" s="258" t="s">
        <v>1003</v>
      </c>
      <c r="C804" s="258" t="s">
        <v>1400</v>
      </c>
      <c r="D804" s="210"/>
      <c r="E804" s="190">
        <f>+D803</f>
        <v>1958.91</v>
      </c>
      <c r="F804" s="191" t="s">
        <v>646</v>
      </c>
      <c r="G804" s="229" t="s">
        <v>1417</v>
      </c>
    </row>
    <row r="805" spans="1:7" ht="18">
      <c r="A805" s="239"/>
      <c r="B805" s="259"/>
      <c r="C805" s="232" t="s">
        <v>1401</v>
      </c>
      <c r="D805" s="260"/>
      <c r="E805" s="234"/>
      <c r="F805" s="235"/>
      <c r="G805" s="236"/>
    </row>
    <row r="807" spans="1:7" ht="18">
      <c r="A807" s="255"/>
      <c r="B807" s="256"/>
      <c r="C807" s="253" t="s">
        <v>1405</v>
      </c>
      <c r="D807" s="257"/>
      <c r="E807" s="226"/>
      <c r="F807" s="306"/>
      <c r="G807" s="228"/>
    </row>
    <row r="808" spans="1:7" ht="16.5">
      <c r="A808" s="238">
        <v>44616</v>
      </c>
      <c r="B808" s="209" t="s">
        <v>830</v>
      </c>
      <c r="C808" s="209" t="s">
        <v>1399</v>
      </c>
      <c r="D808" s="210">
        <v>11350.64</v>
      </c>
      <c r="E808" s="190"/>
      <c r="F808" s="191" t="s">
        <v>646</v>
      </c>
      <c r="G808" s="229" t="s">
        <v>1020</v>
      </c>
    </row>
    <row r="809" spans="1:7" ht="16.5">
      <c r="A809" s="238"/>
      <c r="B809" s="258" t="s">
        <v>1003</v>
      </c>
      <c r="C809" s="258" t="s">
        <v>1400</v>
      </c>
      <c r="D809" s="210"/>
      <c r="E809" s="190">
        <f>+D808</f>
        <v>11350.64</v>
      </c>
      <c r="F809" s="191" t="s">
        <v>646</v>
      </c>
      <c r="G809" s="229" t="s">
        <v>1418</v>
      </c>
    </row>
    <row r="810" spans="1:7" ht="18">
      <c r="A810" s="239"/>
      <c r="B810" s="259"/>
      <c r="C810" s="232" t="s">
        <v>1401</v>
      </c>
      <c r="D810" s="260"/>
      <c r="E810" s="234"/>
      <c r="F810" s="313"/>
      <c r="G810" s="236"/>
    </row>
    <row r="812" spans="1:7" ht="18">
      <c r="A812" s="255"/>
      <c r="B812" s="256"/>
      <c r="C812" s="253" t="s">
        <v>1406</v>
      </c>
      <c r="D812" s="257"/>
      <c r="E812" s="226"/>
      <c r="F812" s="306"/>
      <c r="G812" s="228"/>
    </row>
    <row r="813" spans="1:7" ht="16.5">
      <c r="A813" s="238">
        <v>44595</v>
      </c>
      <c r="B813" s="209" t="s">
        <v>830</v>
      </c>
      <c r="C813" s="209" t="s">
        <v>1399</v>
      </c>
      <c r="D813" s="210">
        <v>16973.68</v>
      </c>
      <c r="E813" s="190"/>
      <c r="F813" s="191" t="s">
        <v>646</v>
      </c>
      <c r="G813" s="229" t="s">
        <v>1020</v>
      </c>
    </row>
    <row r="814" spans="1:7" ht="16.5">
      <c r="A814" s="238"/>
      <c r="B814" s="258" t="s">
        <v>1003</v>
      </c>
      <c r="C814" s="258" t="s">
        <v>1400</v>
      </c>
      <c r="D814" s="210"/>
      <c r="E814" s="190">
        <f>+D813</f>
        <v>16973.68</v>
      </c>
      <c r="F814" s="191" t="s">
        <v>646</v>
      </c>
      <c r="G814" s="229" t="s">
        <v>1419</v>
      </c>
    </row>
    <row r="815" spans="1:7" ht="18">
      <c r="A815" s="239"/>
      <c r="B815" s="259"/>
      <c r="C815" s="232" t="s">
        <v>1401</v>
      </c>
      <c r="D815" s="260"/>
      <c r="E815" s="234"/>
      <c r="F815" s="313"/>
      <c r="G815" s="236"/>
    </row>
    <row r="817" spans="1:7" ht="18">
      <c r="A817" s="255"/>
      <c r="B817" s="256"/>
      <c r="C817" s="253" t="s">
        <v>1407</v>
      </c>
      <c r="D817" s="257"/>
      <c r="E817" s="226"/>
      <c r="F817" s="306"/>
      <c r="G817" s="228"/>
    </row>
    <row r="818" spans="1:7" ht="16.5">
      <c r="A818" s="238">
        <v>44588</v>
      </c>
      <c r="B818" s="209" t="s">
        <v>830</v>
      </c>
      <c r="C818" s="209" t="s">
        <v>1399</v>
      </c>
      <c r="D818" s="210">
        <v>74.52</v>
      </c>
      <c r="E818" s="190"/>
      <c r="F818" s="191" t="s">
        <v>646</v>
      </c>
      <c r="G818" s="229" t="s">
        <v>1020</v>
      </c>
    </row>
    <row r="819" spans="1:7" ht="16.5">
      <c r="A819" s="238"/>
      <c r="B819" s="258" t="s">
        <v>1003</v>
      </c>
      <c r="C819" s="258" t="s">
        <v>1400</v>
      </c>
      <c r="D819" s="210"/>
      <c r="E819" s="190">
        <f>+D818</f>
        <v>74.52</v>
      </c>
      <c r="F819" s="191" t="s">
        <v>646</v>
      </c>
      <c r="G819" s="229" t="s">
        <v>1420</v>
      </c>
    </row>
    <row r="820" spans="1:7" ht="18">
      <c r="A820" s="239"/>
      <c r="B820" s="259"/>
      <c r="C820" s="232" t="s">
        <v>1401</v>
      </c>
      <c r="D820" s="260"/>
      <c r="E820" s="234"/>
      <c r="F820" s="313"/>
      <c r="G820" s="236"/>
    </row>
    <row r="822" spans="1:7" ht="18">
      <c r="A822" s="255"/>
      <c r="B822" s="256"/>
      <c r="C822" s="253" t="s">
        <v>1409</v>
      </c>
      <c r="D822" s="257"/>
      <c r="E822" s="226"/>
      <c r="F822" s="306"/>
      <c r="G822" s="228"/>
    </row>
    <row r="823" spans="1:7" ht="16.5">
      <c r="A823" s="238">
        <v>44459</v>
      </c>
      <c r="B823" s="209" t="s">
        <v>1412</v>
      </c>
      <c r="C823" s="209" t="s">
        <v>1413</v>
      </c>
      <c r="D823" s="210">
        <v>12750.12</v>
      </c>
      <c r="E823" s="190"/>
      <c r="F823" s="191" t="s">
        <v>646</v>
      </c>
      <c r="G823" s="229" t="s">
        <v>1336</v>
      </c>
    </row>
    <row r="824" spans="1:7" ht="16.5">
      <c r="A824" s="238"/>
      <c r="B824" s="258" t="s">
        <v>1018</v>
      </c>
      <c r="C824" s="258" t="s">
        <v>1410</v>
      </c>
      <c r="D824" s="210"/>
      <c r="E824" s="190">
        <f>+D823</f>
        <v>12750.12</v>
      </c>
      <c r="F824" s="191" t="s">
        <v>646</v>
      </c>
      <c r="G824" s="229" t="s">
        <v>1414</v>
      </c>
    </row>
    <row r="825" spans="1:7" ht="18">
      <c r="A825" s="239"/>
      <c r="B825" s="259"/>
      <c r="C825" s="232" t="s">
        <v>1411</v>
      </c>
      <c r="D825" s="260"/>
      <c r="E825" s="234"/>
      <c r="F825" s="313"/>
      <c r="G825" s="236"/>
    </row>
    <row r="827" spans="1:7" ht="18">
      <c r="A827" s="442"/>
      <c r="B827" s="443"/>
      <c r="C827" s="224" t="s">
        <v>1427</v>
      </c>
      <c r="D827" s="444"/>
      <c r="E827" s="445"/>
      <c r="F827" s="446"/>
      <c r="G827" s="297"/>
    </row>
    <row r="828" spans="1:7" ht="16.5">
      <c r="A828" s="447">
        <v>44643</v>
      </c>
      <c r="B828" s="209" t="s">
        <v>1421</v>
      </c>
      <c r="C828" s="209" t="s">
        <v>1422</v>
      </c>
      <c r="D828" s="210">
        <v>1001.5</v>
      </c>
      <c r="E828" s="211"/>
      <c r="F828" s="191" t="s">
        <v>646</v>
      </c>
      <c r="G828" s="298" t="s">
        <v>773</v>
      </c>
    </row>
    <row r="829" spans="1:7" ht="16.5">
      <c r="A829" s="447"/>
      <c r="B829" s="258" t="s">
        <v>1423</v>
      </c>
      <c r="C829" s="258" t="s">
        <v>1424</v>
      </c>
      <c r="D829" s="210"/>
      <c r="E829" s="211">
        <f>+D828</f>
        <v>1001.5</v>
      </c>
      <c r="F829" s="191" t="s">
        <v>646</v>
      </c>
      <c r="G829" s="298" t="s">
        <v>1428</v>
      </c>
    </row>
    <row r="830" spans="1:7" ht="18">
      <c r="A830" s="343"/>
      <c r="B830" s="259"/>
      <c r="C830" s="232" t="s">
        <v>773</v>
      </c>
      <c r="D830" s="260"/>
      <c r="E830" s="345"/>
      <c r="F830" s="391"/>
      <c r="G830" s="299"/>
    </row>
    <row r="832" spans="1:7" ht="18.5">
      <c r="A832" s="449"/>
      <c r="B832" s="450"/>
      <c r="C832" s="224" t="s">
        <v>1433</v>
      </c>
      <c r="D832" s="451"/>
      <c r="E832" s="452"/>
      <c r="F832" s="453"/>
      <c r="G832" s="454"/>
    </row>
    <row r="833" spans="1:7" ht="18.5">
      <c r="A833" s="455">
        <v>44692</v>
      </c>
      <c r="B833" s="456" t="s">
        <v>1429</v>
      </c>
      <c r="C833" s="456" t="s">
        <v>1430</v>
      </c>
      <c r="D833" s="457">
        <v>693</v>
      </c>
      <c r="E833" s="458"/>
      <c r="F833" s="191" t="s">
        <v>646</v>
      </c>
      <c r="G833" s="459" t="s">
        <v>773</v>
      </c>
    </row>
    <row r="834" spans="1:7" ht="18.5">
      <c r="A834" s="460"/>
      <c r="B834" s="461" t="s">
        <v>1431</v>
      </c>
      <c r="C834" s="461" t="s">
        <v>1432</v>
      </c>
      <c r="D834" s="462"/>
      <c r="E834" s="458">
        <f>+D833</f>
        <v>693</v>
      </c>
      <c r="F834" s="191" t="s">
        <v>646</v>
      </c>
      <c r="G834" s="459" t="s">
        <v>1435</v>
      </c>
    </row>
    <row r="835" spans="1:7" ht="18.5">
      <c r="A835" s="463"/>
      <c r="B835" s="464"/>
      <c r="C835" s="465" t="s">
        <v>1434</v>
      </c>
      <c r="D835" s="466"/>
      <c r="E835" s="467"/>
      <c r="F835" s="468"/>
      <c r="G835" s="469"/>
    </row>
    <row r="837" spans="1:7" ht="18.5">
      <c r="A837" s="449"/>
      <c r="B837" s="450"/>
      <c r="C837" s="224" t="s">
        <v>1436</v>
      </c>
      <c r="D837" s="451"/>
      <c r="E837" s="452"/>
      <c r="F837" s="453"/>
      <c r="G837" s="454"/>
    </row>
    <row r="838" spans="1:7" ht="18.5">
      <c r="A838" s="455">
        <v>44385</v>
      </c>
      <c r="B838" s="456" t="s">
        <v>1437</v>
      </c>
      <c r="C838" s="456" t="s">
        <v>1438</v>
      </c>
      <c r="D838" s="457">
        <v>320652.12</v>
      </c>
      <c r="E838" s="458"/>
      <c r="F838" s="191" t="s">
        <v>646</v>
      </c>
      <c r="G838" s="459" t="s">
        <v>773</v>
      </c>
    </row>
    <row r="839" spans="1:7" ht="18.5">
      <c r="A839" s="460"/>
      <c r="B839" s="461" t="s">
        <v>1439</v>
      </c>
      <c r="C839" s="461" t="s">
        <v>1440</v>
      </c>
      <c r="D839" s="462"/>
      <c r="E839" s="458">
        <f>+D838</f>
        <v>320652.12</v>
      </c>
      <c r="F839" s="191" t="s">
        <v>646</v>
      </c>
      <c r="G839" s="459" t="s">
        <v>1458</v>
      </c>
    </row>
    <row r="840" spans="1:7" ht="18.5">
      <c r="A840" s="463"/>
      <c r="B840" s="464"/>
      <c r="C840" s="465" t="s">
        <v>1441</v>
      </c>
      <c r="D840" s="466"/>
      <c r="E840" s="467"/>
      <c r="F840" s="468"/>
      <c r="G840" s="469"/>
    </row>
    <row r="842" spans="1:7" ht="18.5">
      <c r="A842" s="449"/>
      <c r="B842" s="450"/>
      <c r="C842" s="224" t="s">
        <v>1442</v>
      </c>
      <c r="D842" s="451"/>
      <c r="E842" s="452"/>
      <c r="F842" s="453"/>
      <c r="G842" s="454"/>
    </row>
    <row r="843" spans="1:7" ht="18.5">
      <c r="A843" s="455">
        <v>44601</v>
      </c>
      <c r="B843" s="456" t="s">
        <v>1444</v>
      </c>
      <c r="C843" s="456" t="s">
        <v>1445</v>
      </c>
      <c r="D843" s="457">
        <v>49128</v>
      </c>
      <c r="E843" s="458"/>
      <c r="F843" s="191" t="s">
        <v>646</v>
      </c>
      <c r="G843" s="459" t="s">
        <v>773</v>
      </c>
    </row>
    <row r="844" spans="1:7" ht="18.5">
      <c r="A844" s="460"/>
      <c r="B844" s="461" t="s">
        <v>1446</v>
      </c>
      <c r="C844" s="461" t="s">
        <v>1443</v>
      </c>
      <c r="D844" s="462"/>
      <c r="E844" s="458">
        <f>+D843</f>
        <v>49128</v>
      </c>
      <c r="F844" s="191" t="s">
        <v>646</v>
      </c>
      <c r="G844" s="459" t="s">
        <v>1459</v>
      </c>
    </row>
    <row r="845" spans="1:7" ht="18.5">
      <c r="A845" s="463"/>
      <c r="B845" s="464"/>
      <c r="C845" s="465" t="s">
        <v>1447</v>
      </c>
      <c r="D845" s="466"/>
      <c r="E845" s="467"/>
      <c r="F845" s="468"/>
      <c r="G845" s="469"/>
    </row>
    <row r="847" spans="1:7" ht="18.5">
      <c r="A847" s="449"/>
      <c r="B847" s="450"/>
      <c r="C847" s="224" t="s">
        <v>1448</v>
      </c>
      <c r="D847" s="451"/>
      <c r="E847" s="452"/>
      <c r="F847" s="453"/>
      <c r="G847" s="454"/>
    </row>
    <row r="848" spans="1:7" ht="18.5">
      <c r="A848" s="455">
        <v>44608</v>
      </c>
      <c r="B848" s="456" t="s">
        <v>1450</v>
      </c>
      <c r="C848" s="456" t="s">
        <v>1449</v>
      </c>
      <c r="D848" s="457">
        <v>2192.4699999999998</v>
      </c>
      <c r="E848" s="458"/>
      <c r="F848" s="191" t="s">
        <v>646</v>
      </c>
      <c r="G848" s="459" t="s">
        <v>773</v>
      </c>
    </row>
    <row r="849" spans="1:7" ht="18.5">
      <c r="A849" s="460"/>
      <c r="B849" s="461" t="s">
        <v>1446</v>
      </c>
      <c r="C849" s="461" t="s">
        <v>1443</v>
      </c>
      <c r="D849" s="462"/>
      <c r="E849" s="458">
        <f>+D848</f>
        <v>2192.4699999999998</v>
      </c>
      <c r="F849" s="191" t="s">
        <v>646</v>
      </c>
      <c r="G849" s="459" t="s">
        <v>1460</v>
      </c>
    </row>
    <row r="850" spans="1:7" ht="18.5">
      <c r="A850" s="463"/>
      <c r="B850" s="464"/>
      <c r="C850" s="465" t="s">
        <v>1455</v>
      </c>
      <c r="D850" s="466"/>
      <c r="E850" s="467"/>
      <c r="F850" s="468"/>
      <c r="G850" s="469"/>
    </row>
    <row r="852" spans="1:7" ht="18.5">
      <c r="A852" s="449"/>
      <c r="B852" s="450"/>
      <c r="C852" s="224" t="s">
        <v>1451</v>
      </c>
      <c r="D852" s="451"/>
      <c r="E852" s="452"/>
      <c r="F852" s="453"/>
      <c r="G852" s="454"/>
    </row>
    <row r="853" spans="1:7" ht="18.5">
      <c r="A853" s="455">
        <v>44636</v>
      </c>
      <c r="B853" s="456" t="s">
        <v>1452</v>
      </c>
      <c r="C853" s="456" t="s">
        <v>1453</v>
      </c>
      <c r="D853" s="457">
        <v>1125</v>
      </c>
      <c r="E853" s="458"/>
      <c r="F853" s="191" t="s">
        <v>646</v>
      </c>
      <c r="G853" s="459" t="s">
        <v>773</v>
      </c>
    </row>
    <row r="854" spans="1:7" ht="18.5">
      <c r="A854" s="460"/>
      <c r="B854" s="461" t="s">
        <v>1446</v>
      </c>
      <c r="C854" s="461" t="s">
        <v>1443</v>
      </c>
      <c r="D854" s="462"/>
      <c r="E854" s="458">
        <f>+D853</f>
        <v>1125</v>
      </c>
      <c r="F854" s="191" t="s">
        <v>646</v>
      </c>
      <c r="G854" s="459" t="s">
        <v>1461</v>
      </c>
    </row>
    <row r="855" spans="1:7" ht="18.5">
      <c r="A855" s="463"/>
      <c r="B855" s="464"/>
      <c r="C855" s="465" t="s">
        <v>1454</v>
      </c>
      <c r="D855" s="466"/>
      <c r="E855" s="467"/>
      <c r="F855" s="468"/>
      <c r="G855" s="469"/>
    </row>
    <row r="856" spans="1:7">
      <c r="B856" s="24" t="s">
        <v>14</v>
      </c>
    </row>
    <row r="857" spans="1:7" ht="18.5">
      <c r="A857" s="449"/>
      <c r="B857" s="450"/>
      <c r="C857" s="224" t="s">
        <v>1456</v>
      </c>
      <c r="D857" s="451"/>
      <c r="E857" s="452"/>
      <c r="F857" s="453"/>
      <c r="G857" s="454"/>
    </row>
    <row r="858" spans="1:7" ht="18.5">
      <c r="A858" s="455">
        <v>44559</v>
      </c>
      <c r="B858" s="456" t="s">
        <v>1450</v>
      </c>
      <c r="C858" s="456" t="s">
        <v>1449</v>
      </c>
      <c r="D858" s="457">
        <v>17000.02</v>
      </c>
      <c r="E858" s="458"/>
      <c r="F858" s="191" t="s">
        <v>646</v>
      </c>
      <c r="G858" s="459" t="s">
        <v>773</v>
      </c>
    </row>
    <row r="859" spans="1:7" ht="18.5">
      <c r="A859" s="460"/>
      <c r="B859" s="461" t="s">
        <v>1446</v>
      </c>
      <c r="C859" s="461" t="s">
        <v>1443</v>
      </c>
      <c r="D859" s="462"/>
      <c r="E859" s="458">
        <f>+D858</f>
        <v>17000.02</v>
      </c>
      <c r="F859" s="191" t="s">
        <v>646</v>
      </c>
      <c r="G859" s="459" t="s">
        <v>1462</v>
      </c>
    </row>
    <row r="860" spans="1:7" ht="18.5">
      <c r="A860" s="463"/>
      <c r="B860" s="464"/>
      <c r="C860" s="465" t="s">
        <v>1457</v>
      </c>
      <c r="D860" s="466"/>
      <c r="E860" s="467"/>
      <c r="F860" s="468"/>
      <c r="G860" s="469"/>
    </row>
    <row r="862" spans="1:7" ht="18.5">
      <c r="A862" s="449"/>
      <c r="B862" s="450"/>
      <c r="C862" s="441" t="s">
        <v>1483</v>
      </c>
      <c r="D862" s="451"/>
      <c r="E862" s="452"/>
      <c r="F862" s="453"/>
      <c r="G862" s="454"/>
    </row>
    <row r="863" spans="1:7" ht="18.5">
      <c r="A863" s="455">
        <v>44742</v>
      </c>
      <c r="B863" s="456" t="s">
        <v>1484</v>
      </c>
      <c r="C863" s="456" t="s">
        <v>681</v>
      </c>
      <c r="D863" s="457">
        <v>2088.7600000000002</v>
      </c>
      <c r="E863" s="458"/>
      <c r="F863" s="191"/>
      <c r="G863" s="459"/>
    </row>
    <row r="864" spans="1:7" ht="18.5">
      <c r="A864" s="455"/>
      <c r="B864" s="456" t="s">
        <v>1484</v>
      </c>
      <c r="C864" s="456" t="s">
        <v>681</v>
      </c>
      <c r="D864" s="457">
        <v>1253.6099999999999</v>
      </c>
      <c r="E864" s="458"/>
      <c r="F864" s="191"/>
      <c r="G864" s="459"/>
    </row>
    <row r="865" spans="1:7" ht="18.5">
      <c r="A865" s="455"/>
      <c r="B865" s="456" t="s">
        <v>1484</v>
      </c>
      <c r="C865" s="456" t="s">
        <v>681</v>
      </c>
      <c r="D865" s="457">
        <v>670.99</v>
      </c>
      <c r="E865" s="458"/>
      <c r="F865" s="191"/>
      <c r="G865" s="459"/>
    </row>
    <row r="866" spans="1:7" ht="18.5">
      <c r="A866" s="460"/>
      <c r="B866" s="461" t="s">
        <v>1485</v>
      </c>
      <c r="C866" s="461" t="s">
        <v>749</v>
      </c>
      <c r="D866" s="462"/>
      <c r="E866" s="458">
        <v>4013.36</v>
      </c>
      <c r="F866" s="191" t="s">
        <v>14</v>
      </c>
      <c r="G866" s="459" t="s">
        <v>14</v>
      </c>
    </row>
    <row r="867" spans="1:7" ht="18.5">
      <c r="A867" s="463"/>
      <c r="B867" s="464"/>
      <c r="C867" s="465" t="s">
        <v>775</v>
      </c>
      <c r="D867" s="466"/>
      <c r="E867" s="467"/>
      <c r="F867" s="468"/>
      <c r="G867" s="469"/>
    </row>
    <row r="868" spans="1:7" ht="18.5">
      <c r="E868" s="458"/>
    </row>
    <row r="869" spans="1:7" ht="18.5">
      <c r="A869" s="449"/>
      <c r="B869" s="450"/>
      <c r="C869" s="224" t="s">
        <v>1487</v>
      </c>
      <c r="D869" s="451"/>
      <c r="E869" s="452"/>
      <c r="F869" s="453"/>
      <c r="G869" s="454"/>
    </row>
    <row r="870" spans="1:7" ht="18.5">
      <c r="A870" s="455">
        <v>44378</v>
      </c>
      <c r="B870" s="456" t="s">
        <v>1490</v>
      </c>
      <c r="C870" s="456" t="s">
        <v>1491</v>
      </c>
      <c r="D870" s="457">
        <v>376.02</v>
      </c>
      <c r="E870" s="458"/>
      <c r="F870" s="191" t="s">
        <v>646</v>
      </c>
      <c r="G870" s="459" t="s">
        <v>1498</v>
      </c>
    </row>
    <row r="871" spans="1:7" ht="18.5">
      <c r="A871" s="460"/>
      <c r="B871" s="461" t="s">
        <v>1488</v>
      </c>
      <c r="C871" s="461" t="s">
        <v>1489</v>
      </c>
      <c r="D871" s="462"/>
      <c r="E871" s="458">
        <f>+D870</f>
        <v>376.02</v>
      </c>
      <c r="F871" s="191" t="s">
        <v>646</v>
      </c>
      <c r="G871" s="459" t="s">
        <v>1493</v>
      </c>
    </row>
    <row r="872" spans="1:7" ht="18.5">
      <c r="A872" s="463"/>
      <c r="B872" s="464"/>
      <c r="C872" s="465" t="s">
        <v>1492</v>
      </c>
      <c r="D872" s="466"/>
      <c r="E872" s="467"/>
      <c r="F872" s="468"/>
      <c r="G872" s="469"/>
    </row>
    <row r="874" spans="1:7" ht="18.5">
      <c r="A874" s="449"/>
      <c r="B874" s="450"/>
      <c r="C874" s="224" t="s">
        <v>1494</v>
      </c>
      <c r="D874" s="451"/>
      <c r="E874" s="452"/>
      <c r="F874" s="453"/>
      <c r="G874" s="454"/>
    </row>
    <row r="875" spans="1:7" ht="18.5">
      <c r="A875" s="455">
        <v>44510</v>
      </c>
      <c r="B875" s="456" t="s">
        <v>801</v>
      </c>
      <c r="C875" s="456" t="s">
        <v>1496</v>
      </c>
      <c r="D875" s="457">
        <v>2400</v>
      </c>
      <c r="E875" s="458"/>
      <c r="F875" s="191" t="s">
        <v>646</v>
      </c>
      <c r="G875" s="459" t="s">
        <v>773</v>
      </c>
    </row>
    <row r="876" spans="1:7" ht="18.5">
      <c r="A876" s="460"/>
      <c r="B876" s="461" t="s">
        <v>804</v>
      </c>
      <c r="C876" s="461" t="s">
        <v>1495</v>
      </c>
      <c r="D876" s="462"/>
      <c r="E876" s="458">
        <f>+D875</f>
        <v>2400</v>
      </c>
      <c r="F876" s="191" t="s">
        <v>646</v>
      </c>
      <c r="G876" s="459" t="s">
        <v>1499</v>
      </c>
    </row>
    <row r="877" spans="1:7" ht="18.5">
      <c r="A877" s="463"/>
      <c r="B877" s="464"/>
      <c r="C877" s="465" t="s">
        <v>1497</v>
      </c>
      <c r="D877" s="466"/>
      <c r="E877" s="467"/>
      <c r="F877" s="468"/>
      <c r="G877" s="469"/>
    </row>
    <row r="879" spans="1:7" ht="18.5">
      <c r="A879" s="449"/>
      <c r="B879" s="450"/>
      <c r="C879" s="224" t="s">
        <v>1500</v>
      </c>
      <c r="D879" s="451"/>
      <c r="E879" s="452"/>
      <c r="F879" s="453"/>
      <c r="G879" s="454"/>
    </row>
    <row r="880" spans="1:7" ht="18.5">
      <c r="A880" s="455">
        <v>44699</v>
      </c>
      <c r="B880" s="456" t="s">
        <v>801</v>
      </c>
      <c r="C880" s="456" t="s">
        <v>1496</v>
      </c>
      <c r="D880" s="457">
        <v>900</v>
      </c>
      <c r="E880" s="458"/>
      <c r="F880" s="191" t="s">
        <v>646</v>
      </c>
      <c r="G880" s="459" t="s">
        <v>773</v>
      </c>
    </row>
    <row r="881" spans="1:7" ht="18.5">
      <c r="A881" s="460"/>
      <c r="B881" s="461" t="s">
        <v>804</v>
      </c>
      <c r="C881" s="461" t="s">
        <v>1495</v>
      </c>
      <c r="D881" s="462"/>
      <c r="E881" s="458">
        <f>+D880</f>
        <v>900</v>
      </c>
      <c r="F881" s="191" t="s">
        <v>646</v>
      </c>
      <c r="G881" s="459" t="s">
        <v>1503</v>
      </c>
    </row>
    <row r="882" spans="1:7" ht="18.5">
      <c r="A882" s="463"/>
      <c r="B882" s="464"/>
      <c r="C882" s="465" t="s">
        <v>1497</v>
      </c>
      <c r="D882" s="466"/>
      <c r="E882" s="467"/>
      <c r="F882" s="468"/>
      <c r="G882" s="469"/>
    </row>
    <row r="884" spans="1:7" ht="18.5">
      <c r="A884" s="449"/>
      <c r="B884" s="450"/>
      <c r="C884" s="224" t="s">
        <v>1501</v>
      </c>
      <c r="D884" s="451"/>
      <c r="E884" s="452"/>
      <c r="F884" s="453"/>
      <c r="G884" s="454"/>
    </row>
    <row r="885" spans="1:7" ht="18.5">
      <c r="A885" s="455">
        <v>44636</v>
      </c>
      <c r="B885" s="456" t="s">
        <v>801</v>
      </c>
      <c r="C885" s="456" t="s">
        <v>1496</v>
      </c>
      <c r="D885" s="457">
        <v>1732.5</v>
      </c>
      <c r="E885" s="458"/>
      <c r="F885" s="191" t="s">
        <v>646</v>
      </c>
      <c r="G885" s="459" t="s">
        <v>773</v>
      </c>
    </row>
    <row r="886" spans="1:7" ht="18.5">
      <c r="A886" s="460"/>
      <c r="B886" s="461" t="s">
        <v>804</v>
      </c>
      <c r="C886" s="461" t="s">
        <v>1495</v>
      </c>
      <c r="D886" s="462"/>
      <c r="E886" s="458">
        <f>+D885</f>
        <v>1732.5</v>
      </c>
      <c r="F886" s="191" t="s">
        <v>646</v>
      </c>
      <c r="G886" s="459" t="s">
        <v>1504</v>
      </c>
    </row>
    <row r="887" spans="1:7" ht="18.5">
      <c r="A887" s="463"/>
      <c r="B887" s="464"/>
      <c r="C887" s="465" t="s">
        <v>1497</v>
      </c>
      <c r="D887" s="466"/>
      <c r="E887" s="467"/>
      <c r="F887" s="468"/>
      <c r="G887" s="469"/>
    </row>
    <row r="889" spans="1:7" ht="18.5">
      <c r="A889" s="449"/>
      <c r="B889" s="450"/>
      <c r="C889" s="224" t="s">
        <v>1502</v>
      </c>
      <c r="D889" s="451"/>
      <c r="E889" s="452"/>
      <c r="F889" s="453"/>
      <c r="G889" s="454"/>
    </row>
    <row r="890" spans="1:7" ht="18.5">
      <c r="A890" s="455">
        <v>44636</v>
      </c>
      <c r="B890" s="456" t="s">
        <v>801</v>
      </c>
      <c r="C890" s="456" t="s">
        <v>1496</v>
      </c>
      <c r="D890" s="457">
        <v>980</v>
      </c>
      <c r="E890" s="458"/>
      <c r="F890" s="191" t="s">
        <v>646</v>
      </c>
      <c r="G890" s="459" t="s">
        <v>773</v>
      </c>
    </row>
    <row r="891" spans="1:7" ht="18.5">
      <c r="A891" s="460"/>
      <c r="B891" s="461" t="s">
        <v>804</v>
      </c>
      <c r="C891" s="461" t="s">
        <v>1495</v>
      </c>
      <c r="D891" s="462"/>
      <c r="E891" s="458">
        <f>+D890</f>
        <v>980</v>
      </c>
      <c r="F891" s="191" t="s">
        <v>646</v>
      </c>
      <c r="G891" s="459" t="s">
        <v>1505</v>
      </c>
    </row>
    <row r="892" spans="1:7" ht="18.5">
      <c r="A892" s="463"/>
      <c r="B892" s="464"/>
      <c r="C892" s="465" t="s">
        <v>1497</v>
      </c>
      <c r="D892" s="466"/>
      <c r="E892" s="467"/>
      <c r="F892" s="468"/>
      <c r="G892" s="469"/>
    </row>
    <row r="894" spans="1:7" ht="18.5">
      <c r="A894" s="449"/>
      <c r="B894" s="450"/>
      <c r="C894" s="224" t="s">
        <v>1556</v>
      </c>
      <c r="D894" s="451"/>
      <c r="E894" s="452"/>
      <c r="F894" s="453"/>
      <c r="G894" s="454"/>
    </row>
    <row r="895" spans="1:7" ht="18.5">
      <c r="A895" s="455">
        <v>44699</v>
      </c>
      <c r="B895" s="456" t="s">
        <v>801</v>
      </c>
      <c r="C895" s="456" t="s">
        <v>1496</v>
      </c>
      <c r="D895" s="457">
        <v>380</v>
      </c>
      <c r="E895" s="458"/>
      <c r="F895" s="191" t="s">
        <v>646</v>
      </c>
      <c r="G895" s="459" t="s">
        <v>773</v>
      </c>
    </row>
    <row r="896" spans="1:7" ht="18.5">
      <c r="A896" s="460"/>
      <c r="B896" s="461" t="s">
        <v>804</v>
      </c>
      <c r="C896" s="461" t="s">
        <v>1495</v>
      </c>
      <c r="D896" s="462"/>
      <c r="E896" s="458">
        <f>+D895</f>
        <v>380</v>
      </c>
      <c r="F896" s="191" t="s">
        <v>646</v>
      </c>
      <c r="G896" s="459"/>
    </row>
    <row r="897" spans="1:7" ht="18.5">
      <c r="A897" s="463"/>
      <c r="B897" s="464"/>
      <c r="C897" s="465" t="s">
        <v>1497</v>
      </c>
      <c r="D897" s="466"/>
      <c r="E897" s="467"/>
      <c r="F897" s="468"/>
      <c r="G897" s="469"/>
    </row>
    <row r="899" spans="1:7" ht="18.5">
      <c r="A899" s="449"/>
      <c r="B899" s="450"/>
      <c r="C899" s="224" t="s">
        <v>1555</v>
      </c>
      <c r="D899" s="451"/>
      <c r="E899" s="452"/>
      <c r="F899" s="453"/>
      <c r="G899" s="454"/>
    </row>
    <row r="900" spans="1:7" ht="18.5">
      <c r="A900" s="455">
        <v>44510</v>
      </c>
      <c r="B900" s="456" t="s">
        <v>799</v>
      </c>
      <c r="C900" s="456" t="s">
        <v>1553</v>
      </c>
      <c r="D900" s="457">
        <v>140</v>
      </c>
      <c r="E900" s="458"/>
      <c r="F900" s="191" t="s">
        <v>646</v>
      </c>
      <c r="G900" s="459" t="s">
        <v>773</v>
      </c>
    </row>
    <row r="901" spans="1:7" ht="18.5">
      <c r="A901" s="455"/>
      <c r="B901" s="456" t="s">
        <v>799</v>
      </c>
      <c r="C901" s="456" t="s">
        <v>1553</v>
      </c>
      <c r="D901" s="457">
        <v>250</v>
      </c>
      <c r="E901" s="458"/>
      <c r="F901" s="191" t="s">
        <v>646</v>
      </c>
      <c r="G901" s="459"/>
    </row>
    <row r="902" spans="1:7" ht="18.5">
      <c r="A902" s="460"/>
      <c r="B902" s="461" t="s">
        <v>801</v>
      </c>
      <c r="C902" s="461" t="s">
        <v>1496</v>
      </c>
      <c r="D902" s="462"/>
      <c r="E902" s="458">
        <f>+D900</f>
        <v>140</v>
      </c>
      <c r="F902" s="191" t="s">
        <v>646</v>
      </c>
      <c r="G902" s="459"/>
    </row>
    <row r="903" spans="1:7" ht="18.5">
      <c r="A903" s="460"/>
      <c r="B903" s="461" t="s">
        <v>801</v>
      </c>
      <c r="C903" s="461" t="s">
        <v>1496</v>
      </c>
      <c r="D903" s="462"/>
      <c r="E903" s="458">
        <f>+D901</f>
        <v>250</v>
      </c>
      <c r="F903" s="191" t="s">
        <v>646</v>
      </c>
      <c r="G903" s="459"/>
    </row>
    <row r="904" spans="1:7" ht="18.5">
      <c r="A904" s="463"/>
      <c r="B904" s="464"/>
      <c r="C904" s="465" t="s">
        <v>1554</v>
      </c>
      <c r="D904" s="466"/>
      <c r="E904" s="467"/>
      <c r="F904" s="468"/>
      <c r="G904" s="469"/>
    </row>
    <row r="906" spans="1:7" ht="18">
      <c r="A906" s="383"/>
      <c r="B906" s="384"/>
      <c r="C906" s="385" t="s">
        <v>1561</v>
      </c>
      <c r="D906" s="386"/>
      <c r="E906" s="308"/>
      <c r="F906" s="306"/>
      <c r="G906" s="228"/>
    </row>
    <row r="907" spans="1:7" ht="16.5">
      <c r="A907" s="387">
        <v>44742</v>
      </c>
      <c r="B907" s="382" t="s">
        <v>1181</v>
      </c>
      <c r="C907" s="388" t="s">
        <v>690</v>
      </c>
      <c r="D907" s="310"/>
      <c r="E907" s="372">
        <v>3507</v>
      </c>
      <c r="F907" s="191"/>
      <c r="G907" s="229" t="s">
        <v>1229</v>
      </c>
    </row>
    <row r="908" spans="1:7" ht="16.5">
      <c r="A908" s="389"/>
      <c r="B908" s="390"/>
      <c r="C908" s="391" t="s">
        <v>1184</v>
      </c>
      <c r="D908" s="314"/>
      <c r="E908" s="392"/>
      <c r="F908" s="393"/>
      <c r="G908" s="236"/>
    </row>
    <row r="910" spans="1:7" ht="18">
      <c r="A910" s="337"/>
      <c r="B910" s="278"/>
      <c r="C910" s="224" t="s">
        <v>1562</v>
      </c>
      <c r="D910" s="278"/>
      <c r="E910" s="278"/>
      <c r="F910" s="338"/>
      <c r="G910" s="297"/>
    </row>
    <row r="911" spans="1:7" ht="16.5">
      <c r="A911" s="339">
        <v>44742</v>
      </c>
      <c r="B911" s="336" t="s">
        <v>868</v>
      </c>
      <c r="C911" s="347" t="s">
        <v>869</v>
      </c>
      <c r="D911" s="340">
        <v>3507</v>
      </c>
      <c r="E911" s="340"/>
      <c r="F911" s="191"/>
      <c r="G911" s="298" t="s">
        <v>1176</v>
      </c>
    </row>
    <row r="912" spans="1:7" ht="16.5">
      <c r="A912" s="339"/>
      <c r="B912" s="341" t="s">
        <v>1231</v>
      </c>
      <c r="C912" s="341" t="s">
        <v>1177</v>
      </c>
      <c r="D912" s="342" t="s">
        <v>14</v>
      </c>
      <c r="E912" s="340">
        <f>+D911</f>
        <v>3507</v>
      </c>
      <c r="F912" s="191"/>
      <c r="G912" s="298"/>
    </row>
    <row r="913" spans="1:7" ht="18">
      <c r="A913" s="343"/>
      <c r="B913" s="344"/>
      <c r="C913" s="507" t="s">
        <v>1232</v>
      </c>
      <c r="D913" s="260"/>
      <c r="E913" s="345"/>
      <c r="F913" s="346"/>
      <c r="G913" s="299"/>
    </row>
    <row r="915" spans="1:7" ht="18">
      <c r="A915" s="537" t="s">
        <v>14</v>
      </c>
      <c r="B915" s="538"/>
      <c r="C915" s="385" t="s">
        <v>1568</v>
      </c>
      <c r="D915" s="528"/>
      <c r="E915" s="528"/>
      <c r="F915" s="529"/>
      <c r="G915" s="228"/>
    </row>
    <row r="916" spans="1:7" ht="16.5">
      <c r="A916" s="539">
        <v>44560</v>
      </c>
      <c r="B916" s="530" t="s">
        <v>1133</v>
      </c>
      <c r="C916" s="530" t="s">
        <v>1565</v>
      </c>
      <c r="D916" s="531">
        <v>309475</v>
      </c>
      <c r="E916" s="531"/>
      <c r="F916" s="191" t="s">
        <v>646</v>
      </c>
      <c r="G916" s="229" t="s">
        <v>1571</v>
      </c>
    </row>
    <row r="917" spans="1:7" ht="16.5">
      <c r="A917" s="539"/>
      <c r="B917" s="532" t="s">
        <v>1145</v>
      </c>
      <c r="C917" s="532" t="s">
        <v>910</v>
      </c>
      <c r="D917" s="531"/>
      <c r="E917" s="531">
        <v>309475</v>
      </c>
      <c r="F917" s="191" t="s">
        <v>646</v>
      </c>
      <c r="G917" s="229" t="s">
        <v>1567</v>
      </c>
    </row>
    <row r="918" spans="1:7" ht="16.5">
      <c r="A918" s="539"/>
      <c r="B918" s="532" t="s">
        <v>1563</v>
      </c>
      <c r="C918" s="532" t="s">
        <v>1566</v>
      </c>
      <c r="D918" s="531"/>
      <c r="E918" s="531">
        <v>309475</v>
      </c>
      <c r="F918" s="191" t="s">
        <v>646</v>
      </c>
      <c r="G918" s="229"/>
    </row>
    <row r="919" spans="1:7" ht="16.5">
      <c r="A919" s="539"/>
      <c r="B919" s="536" t="s">
        <v>1569</v>
      </c>
      <c r="C919" s="536" t="s">
        <v>1570</v>
      </c>
      <c r="D919" s="531">
        <v>309475</v>
      </c>
      <c r="E919" s="531"/>
      <c r="F919" s="191" t="s">
        <v>646</v>
      </c>
      <c r="G919" s="229"/>
    </row>
    <row r="920" spans="1:7">
      <c r="A920" s="540"/>
      <c r="B920" s="541"/>
      <c r="C920" s="533" t="s">
        <v>1564</v>
      </c>
      <c r="D920" s="534"/>
      <c r="E920" s="534"/>
      <c r="F920" s="535"/>
      <c r="G920" s="236"/>
    </row>
    <row r="922" spans="1:7" ht="18">
      <c r="A922" s="337"/>
      <c r="B922" s="278"/>
      <c r="C922" s="224" t="s">
        <v>1572</v>
      </c>
      <c r="D922" s="278"/>
      <c r="E922" s="278"/>
      <c r="F922" s="338"/>
      <c r="G922" s="297"/>
    </row>
    <row r="923" spans="1:7" ht="16.5">
      <c r="A923" s="339">
        <v>44560</v>
      </c>
      <c r="B923" s="336" t="s">
        <v>868</v>
      </c>
      <c r="C923" s="347" t="s">
        <v>869</v>
      </c>
      <c r="D923" s="340">
        <v>309475</v>
      </c>
      <c r="E923" s="340"/>
      <c r="F923" s="191" t="s">
        <v>646</v>
      </c>
      <c r="G923" s="298" t="s">
        <v>1176</v>
      </c>
    </row>
    <row r="924" spans="1:7" ht="16.5">
      <c r="A924" s="339"/>
      <c r="B924" s="341" t="s">
        <v>1573</v>
      </c>
      <c r="C924" s="341" t="s">
        <v>1574</v>
      </c>
      <c r="D924" s="342" t="s">
        <v>14</v>
      </c>
      <c r="E924" s="340">
        <f>+D923</f>
        <v>309475</v>
      </c>
      <c r="F924" s="191" t="s">
        <v>646</v>
      </c>
      <c r="G924" s="298"/>
    </row>
    <row r="925" spans="1:7" ht="18">
      <c r="A925" s="343"/>
      <c r="B925" s="344"/>
      <c r="C925" s="525" t="s">
        <v>14</v>
      </c>
      <c r="D925" s="260"/>
      <c r="E925" s="345"/>
      <c r="F925" s="346"/>
      <c r="G925" s="299"/>
    </row>
    <row r="927" spans="1:7" ht="18">
      <c r="A927" s="337"/>
      <c r="B927" s="278"/>
      <c r="C927" s="224" t="s">
        <v>1575</v>
      </c>
      <c r="D927" s="278"/>
      <c r="E927" s="278"/>
      <c r="F927" s="338"/>
      <c r="G927" s="297"/>
    </row>
    <row r="928" spans="1:7" ht="16.5">
      <c r="A928" s="339">
        <v>44742</v>
      </c>
      <c r="B928" s="336" t="s">
        <v>1576</v>
      </c>
      <c r="C928" s="347" t="s">
        <v>1577</v>
      </c>
      <c r="D928" s="340">
        <v>25362.28</v>
      </c>
      <c r="E928" s="340"/>
      <c r="F928" s="191" t="s">
        <v>646</v>
      </c>
      <c r="G928" s="298" t="s">
        <v>773</v>
      </c>
    </row>
    <row r="929" spans="1:7" ht="16.5">
      <c r="A929" s="339"/>
      <c r="B929" s="341" t="s">
        <v>1578</v>
      </c>
      <c r="C929" s="341" t="s">
        <v>1579</v>
      </c>
      <c r="D929" s="342" t="s">
        <v>14</v>
      </c>
      <c r="E929" s="340">
        <f>+D928</f>
        <v>25362.28</v>
      </c>
      <c r="F929" s="191" t="s">
        <v>646</v>
      </c>
      <c r="G929" s="298" t="s">
        <v>1581</v>
      </c>
    </row>
    <row r="930" spans="1:7" ht="18">
      <c r="A930" s="343"/>
      <c r="B930" s="344"/>
      <c r="C930" s="527" t="s">
        <v>775</v>
      </c>
      <c r="D930" s="260"/>
      <c r="E930" s="345"/>
      <c r="F930" s="346"/>
      <c r="G930" s="299"/>
    </row>
    <row r="932" spans="1:7" ht="18">
      <c r="A932" s="337"/>
      <c r="B932" s="278"/>
      <c r="C932" s="224" t="s">
        <v>1580</v>
      </c>
      <c r="D932" s="278"/>
      <c r="E932" s="278"/>
      <c r="F932" s="338"/>
      <c r="G932" s="297"/>
    </row>
    <row r="933" spans="1:7" ht="16.5">
      <c r="A933" s="339">
        <v>44742</v>
      </c>
      <c r="B933" s="336" t="s">
        <v>1576</v>
      </c>
      <c r="C933" s="347" t="s">
        <v>1577</v>
      </c>
      <c r="D933" s="340">
        <v>394.27</v>
      </c>
      <c r="E933" s="340"/>
      <c r="F933" s="191" t="s">
        <v>646</v>
      </c>
      <c r="G933" s="298" t="s">
        <v>773</v>
      </c>
    </row>
    <row r="934" spans="1:7" ht="16.5">
      <c r="A934" s="339"/>
      <c r="B934" s="341" t="s">
        <v>1578</v>
      </c>
      <c r="C934" s="341" t="s">
        <v>1579</v>
      </c>
      <c r="D934" s="342" t="s">
        <v>14</v>
      </c>
      <c r="E934" s="340">
        <f>+D933</f>
        <v>394.27</v>
      </c>
      <c r="F934" s="191" t="s">
        <v>646</v>
      </c>
      <c r="G934" s="298" t="s">
        <v>1582</v>
      </c>
    </row>
    <row r="935" spans="1:7" ht="18">
      <c r="A935" s="343"/>
      <c r="B935" s="344"/>
      <c r="C935" s="527" t="s">
        <v>775</v>
      </c>
      <c r="D935" s="260"/>
      <c r="E935" s="345"/>
      <c r="F935" s="346"/>
      <c r="G935" s="299"/>
    </row>
    <row r="937" spans="1:7" ht="18">
      <c r="A937" s="337"/>
      <c r="B937" s="278"/>
      <c r="C937" s="224" t="s">
        <v>1583</v>
      </c>
      <c r="D937" s="278"/>
      <c r="E937" s="278"/>
      <c r="F937" s="338"/>
      <c r="G937" s="297"/>
    </row>
    <row r="938" spans="1:7" ht="16.5">
      <c r="A938" s="339">
        <v>44742</v>
      </c>
      <c r="B938" s="336" t="s">
        <v>1576</v>
      </c>
      <c r="C938" s="347" t="s">
        <v>1577</v>
      </c>
      <c r="D938" s="340">
        <v>394.27</v>
      </c>
      <c r="E938" s="340"/>
      <c r="F938" s="191" t="s">
        <v>646</v>
      </c>
      <c r="G938" s="298" t="s">
        <v>773</v>
      </c>
    </row>
    <row r="939" spans="1:7" ht="16.5">
      <c r="A939" s="339"/>
      <c r="B939" s="341" t="s">
        <v>1578</v>
      </c>
      <c r="C939" s="341" t="s">
        <v>1579</v>
      </c>
      <c r="D939" s="342" t="s">
        <v>14</v>
      </c>
      <c r="E939" s="340">
        <f>+D938</f>
        <v>394.27</v>
      </c>
      <c r="F939" s="191" t="s">
        <v>646</v>
      </c>
      <c r="G939" s="298" t="s">
        <v>1582</v>
      </c>
    </row>
    <row r="940" spans="1:7" ht="18">
      <c r="A940" s="343"/>
      <c r="B940" s="344"/>
      <c r="C940" s="527" t="s">
        <v>775</v>
      </c>
      <c r="D940" s="260"/>
      <c r="E940" s="345"/>
      <c r="F940" s="346"/>
      <c r="G940" s="299"/>
    </row>
    <row r="942" spans="1:7" ht="18">
      <c r="A942" s="337"/>
      <c r="B942" s="278"/>
      <c r="C942" s="224" t="s">
        <v>1584</v>
      </c>
      <c r="D942" s="278"/>
      <c r="E942" s="278"/>
      <c r="F942" s="338"/>
      <c r="G942" s="297"/>
    </row>
    <row r="943" spans="1:7" ht="16.5">
      <c r="A943" s="339">
        <v>44742</v>
      </c>
      <c r="B943" s="336" t="s">
        <v>1585</v>
      </c>
      <c r="C943" s="347" t="s">
        <v>1577</v>
      </c>
      <c r="D943" s="340">
        <v>394.27</v>
      </c>
      <c r="E943" s="340"/>
      <c r="F943" s="191" t="s">
        <v>646</v>
      </c>
      <c r="G943" s="298" t="s">
        <v>773</v>
      </c>
    </row>
    <row r="944" spans="1:7" ht="16.5">
      <c r="A944" s="339"/>
      <c r="B944" s="341" t="s">
        <v>1578</v>
      </c>
      <c r="C944" s="341" t="s">
        <v>1579</v>
      </c>
      <c r="D944" s="342" t="s">
        <v>14</v>
      </c>
      <c r="E944" s="340">
        <f>+D943</f>
        <v>394.27</v>
      </c>
      <c r="F944" s="191" t="s">
        <v>646</v>
      </c>
      <c r="G944" s="298" t="s">
        <v>1582</v>
      </c>
    </row>
    <row r="945" spans="1:7" ht="18">
      <c r="A945" s="343"/>
      <c r="B945" s="344"/>
      <c r="C945" s="527" t="s">
        <v>775</v>
      </c>
      <c r="D945" s="260"/>
      <c r="E945" s="345"/>
      <c r="F945" s="346"/>
      <c r="G945" s="299"/>
    </row>
    <row r="947" spans="1:7" ht="18">
      <c r="A947" s="337"/>
      <c r="B947" s="278"/>
      <c r="C947" s="224" t="s">
        <v>1591</v>
      </c>
      <c r="D947" s="278"/>
      <c r="E947" s="278"/>
      <c r="F947" s="338"/>
      <c r="G947" s="297"/>
    </row>
    <row r="948" spans="1:7" ht="16.5">
      <c r="A948" s="339">
        <v>44461</v>
      </c>
      <c r="B948" s="336" t="s">
        <v>1592</v>
      </c>
      <c r="C948" s="347" t="s">
        <v>1593</v>
      </c>
      <c r="D948" s="340">
        <v>150</v>
      </c>
      <c r="E948" s="340"/>
      <c r="F948" s="191" t="s">
        <v>646</v>
      </c>
      <c r="G948" s="298" t="s">
        <v>773</v>
      </c>
    </row>
    <row r="949" spans="1:7" ht="16.5">
      <c r="A949" s="339"/>
      <c r="B949" s="341" t="s">
        <v>1594</v>
      </c>
      <c r="C949" s="341" t="s">
        <v>1595</v>
      </c>
      <c r="D949" s="342" t="s">
        <v>14</v>
      </c>
      <c r="E949" s="340">
        <f>+D948</f>
        <v>150</v>
      </c>
      <c r="F949" s="191" t="s">
        <v>646</v>
      </c>
      <c r="G949" s="298" t="s">
        <v>1596</v>
      </c>
    </row>
    <row r="950" spans="1:7" ht="18">
      <c r="A950" s="343"/>
      <c r="B950" s="344"/>
      <c r="C950" s="543" t="s">
        <v>775</v>
      </c>
      <c r="D950" s="260"/>
      <c r="E950" s="345"/>
      <c r="F950" s="346"/>
      <c r="G950" s="299"/>
    </row>
    <row r="952" spans="1:7" ht="18">
      <c r="A952" s="255"/>
      <c r="B952" s="256"/>
      <c r="C952" s="253" t="s">
        <v>1614</v>
      </c>
      <c r="D952" s="257"/>
      <c r="E952" s="226"/>
      <c r="F952" s="227"/>
      <c r="G952" s="228"/>
    </row>
    <row r="953" spans="1:7" ht="16.5">
      <c r="A953" s="238">
        <v>44553</v>
      </c>
      <c r="B953" s="209" t="s">
        <v>1003</v>
      </c>
      <c r="C953" s="209" t="s">
        <v>1004</v>
      </c>
      <c r="D953" s="210">
        <v>33744731.899999999</v>
      </c>
      <c r="E953" s="190"/>
      <c r="F953" s="191" t="s">
        <v>646</v>
      </c>
      <c r="G953" s="229" t="s">
        <v>1616</v>
      </c>
    </row>
    <row r="954" spans="1:7" ht="16.5">
      <c r="A954" s="238"/>
      <c r="B954" s="209" t="s">
        <v>1005</v>
      </c>
      <c r="C954" s="209" t="s">
        <v>1615</v>
      </c>
      <c r="D954" s="210">
        <v>764448.51</v>
      </c>
      <c r="E954" s="190"/>
      <c r="F954" s="191" t="s">
        <v>646</v>
      </c>
      <c r="G954" s="229" t="s">
        <v>1618</v>
      </c>
    </row>
    <row r="955" spans="1:7" ht="16.5">
      <c r="A955" s="238"/>
      <c r="B955" s="258" t="s">
        <v>834</v>
      </c>
      <c r="C955" s="258" t="s">
        <v>1002</v>
      </c>
      <c r="D955" s="210"/>
      <c r="E955" s="190">
        <f>+D953+D954</f>
        <v>34509180.409999996</v>
      </c>
      <c r="F955" s="191" t="s">
        <v>646</v>
      </c>
      <c r="G955" s="229"/>
    </row>
    <row r="956" spans="1:7" ht="18">
      <c r="A956" s="239"/>
      <c r="B956" s="259"/>
      <c r="C956" s="575" t="s">
        <v>1617</v>
      </c>
      <c r="D956" s="260"/>
      <c r="E956" s="234"/>
      <c r="F956" s="235"/>
      <c r="G956" s="236"/>
    </row>
    <row r="958" spans="1:7" ht="18">
      <c r="A958" s="255"/>
      <c r="B958" s="256"/>
      <c r="C958" s="253" t="s">
        <v>1619</v>
      </c>
      <c r="D958" s="257"/>
      <c r="E958" s="226"/>
      <c r="F958" s="227"/>
      <c r="G958" s="228"/>
    </row>
    <row r="959" spans="1:7" ht="16.5">
      <c r="A959" s="238">
        <v>44426</v>
      </c>
      <c r="B959" s="209" t="s">
        <v>1612</v>
      </c>
      <c r="C959" s="209" t="s">
        <v>1613</v>
      </c>
      <c r="D959" s="210">
        <v>35287.19</v>
      </c>
      <c r="E959" s="190"/>
      <c r="F959" s="191" t="s">
        <v>646</v>
      </c>
      <c r="G959" s="229" t="s">
        <v>1621</v>
      </c>
    </row>
    <row r="960" spans="1:7" ht="16.5">
      <c r="A960" s="238"/>
      <c r="B960" s="258" t="s">
        <v>834</v>
      </c>
      <c r="C960" s="258" t="s">
        <v>1002</v>
      </c>
      <c r="D960" s="210"/>
      <c r="E960" s="190">
        <f>+D959</f>
        <v>35287.19</v>
      </c>
      <c r="F960" s="191" t="s">
        <v>646</v>
      </c>
      <c r="G960" s="229" t="s">
        <v>1623</v>
      </c>
    </row>
    <row r="961" spans="1:7" ht="18">
      <c r="A961" s="239"/>
      <c r="B961" s="259"/>
      <c r="C961" s="575" t="s">
        <v>1622</v>
      </c>
      <c r="D961" s="260"/>
      <c r="E961" s="234"/>
      <c r="F961" s="235"/>
      <c r="G961" s="236"/>
    </row>
    <row r="964" spans="1:7" ht="18">
      <c r="A964" s="255"/>
      <c r="B964" s="256"/>
      <c r="C964" s="253" t="s">
        <v>1620</v>
      </c>
      <c r="D964" s="257"/>
      <c r="E964" s="226"/>
      <c r="F964" s="227"/>
      <c r="G964" s="228"/>
    </row>
    <row r="965" spans="1:7" ht="16.5">
      <c r="A965" s="238">
        <v>44588</v>
      </c>
      <c r="B965" s="209" t="s">
        <v>1005</v>
      </c>
      <c r="C965" s="209" t="s">
        <v>1615</v>
      </c>
      <c r="D965" s="210">
        <v>901.12</v>
      </c>
      <c r="E965" s="190"/>
      <c r="F965" s="191" t="s">
        <v>646</v>
      </c>
      <c r="G965" s="229" t="s">
        <v>1632</v>
      </c>
    </row>
    <row r="966" spans="1:7" ht="16.5">
      <c r="A966" s="238"/>
      <c r="B966" s="258" t="s">
        <v>834</v>
      </c>
      <c r="C966" s="258" t="s">
        <v>1002</v>
      </c>
      <c r="D966" s="210"/>
      <c r="E966" s="190">
        <f>+D964+D965</f>
        <v>901.12</v>
      </c>
      <c r="F966" s="191" t="s">
        <v>646</v>
      </c>
      <c r="G966" s="229" t="s">
        <v>1635</v>
      </c>
    </row>
    <row r="967" spans="1:7" ht="18">
      <c r="A967" s="239"/>
      <c r="B967" s="259"/>
      <c r="C967" s="575" t="s">
        <v>1633</v>
      </c>
      <c r="D967" s="260"/>
      <c r="E967" s="234"/>
      <c r="F967" s="235"/>
      <c r="G967" s="236"/>
    </row>
    <row r="969" spans="1:7" ht="18">
      <c r="A969" s="255"/>
      <c r="B969" s="256"/>
      <c r="C969" s="253" t="s">
        <v>1634</v>
      </c>
      <c r="D969" s="257"/>
      <c r="E969" s="226"/>
      <c r="F969" s="227"/>
      <c r="G969" s="228"/>
    </row>
    <row r="970" spans="1:7" ht="16.5">
      <c r="A970" s="238">
        <v>44678</v>
      </c>
      <c r="B970" s="209" t="s">
        <v>1005</v>
      </c>
      <c r="C970" s="209" t="s">
        <v>1615</v>
      </c>
      <c r="D970" s="210">
        <v>16.600000000000001</v>
      </c>
      <c r="E970" s="190"/>
      <c r="F970" s="191" t="s">
        <v>646</v>
      </c>
      <c r="G970" s="229" t="s">
        <v>1632</v>
      </c>
    </row>
    <row r="971" spans="1:7" ht="16.5">
      <c r="A971" s="238"/>
      <c r="B971" s="258" t="s">
        <v>834</v>
      </c>
      <c r="C971" s="258" t="s">
        <v>1002</v>
      </c>
      <c r="D971" s="210"/>
      <c r="E971" s="190">
        <f>+D969+D970</f>
        <v>16.600000000000001</v>
      </c>
      <c r="F971" s="191" t="s">
        <v>646</v>
      </c>
      <c r="G971" s="229" t="s">
        <v>1636</v>
      </c>
    </row>
    <row r="972" spans="1:7" ht="18">
      <c r="A972" s="239"/>
      <c r="B972" s="259"/>
      <c r="C972" s="575" t="s">
        <v>1633</v>
      </c>
      <c r="D972" s="260"/>
      <c r="E972" s="234"/>
      <c r="F972" s="235"/>
      <c r="G972" s="236"/>
    </row>
    <row r="974" spans="1:7" ht="18">
      <c r="A974" s="255"/>
      <c r="B974" s="256"/>
      <c r="C974" s="253" t="s">
        <v>1637</v>
      </c>
      <c r="D974" s="257"/>
      <c r="E974" s="226"/>
      <c r="F974" s="227"/>
      <c r="G974" s="228"/>
    </row>
    <row r="975" spans="1:7" ht="16.5">
      <c r="A975" s="238">
        <v>44532</v>
      </c>
      <c r="B975" s="209" t="s">
        <v>1003</v>
      </c>
      <c r="C975" s="209" t="s">
        <v>1004</v>
      </c>
      <c r="D975" s="210">
        <v>3150.5</v>
      </c>
      <c r="E975" s="190"/>
      <c r="F975" s="191" t="s">
        <v>646</v>
      </c>
      <c r="G975" s="229" t="s">
        <v>1638</v>
      </c>
    </row>
    <row r="976" spans="1:7" ht="16.5">
      <c r="A976" s="238"/>
      <c r="B976" s="258" t="s">
        <v>834</v>
      </c>
      <c r="C976" s="258" t="s">
        <v>1002</v>
      </c>
      <c r="D976" s="210"/>
      <c r="E976" s="190">
        <f>+D974+D975</f>
        <v>3150.5</v>
      </c>
      <c r="F976" s="191" t="s">
        <v>646</v>
      </c>
      <c r="G976" s="229" t="s">
        <v>1643</v>
      </c>
    </row>
    <row r="977" spans="1:7" ht="18">
      <c r="A977" s="239"/>
      <c r="B977" s="259"/>
      <c r="C977" s="576" t="s">
        <v>1639</v>
      </c>
      <c r="D977" s="260"/>
      <c r="E977" s="234"/>
      <c r="F977" s="235"/>
      <c r="G977" s="236"/>
    </row>
    <row r="979" spans="1:7" ht="18">
      <c r="A979" s="255"/>
      <c r="B979" s="256"/>
      <c r="C979" s="253" t="s">
        <v>1640</v>
      </c>
      <c r="D979" s="257"/>
      <c r="E979" s="226"/>
      <c r="F979" s="227"/>
      <c r="G979" s="228"/>
    </row>
    <row r="980" spans="1:7" ht="16.5">
      <c r="A980" s="238">
        <v>44532</v>
      </c>
      <c r="B980" s="209" t="s">
        <v>1003</v>
      </c>
      <c r="C980" s="209" t="s">
        <v>1004</v>
      </c>
      <c r="D980" s="210">
        <v>47971.23</v>
      </c>
      <c r="E980" s="190"/>
      <c r="F980" s="191" t="s">
        <v>646</v>
      </c>
      <c r="G980" s="229" t="s">
        <v>1638</v>
      </c>
    </row>
    <row r="981" spans="1:7" ht="16.5">
      <c r="A981" s="238"/>
      <c r="B981" s="258" t="s">
        <v>834</v>
      </c>
      <c r="C981" s="258" t="s">
        <v>1002</v>
      </c>
      <c r="D981" s="210"/>
      <c r="E981" s="190">
        <f>+D979+D980</f>
        <v>47971.23</v>
      </c>
      <c r="F981" s="191" t="s">
        <v>646</v>
      </c>
      <c r="G981" s="229" t="s">
        <v>1644</v>
      </c>
    </row>
    <row r="982" spans="1:7" ht="18">
      <c r="A982" s="239"/>
      <c r="B982" s="259"/>
      <c r="C982" s="576" t="s">
        <v>1639</v>
      </c>
      <c r="D982" s="260"/>
      <c r="E982" s="234"/>
      <c r="F982" s="235"/>
      <c r="G982" s="236"/>
    </row>
    <row r="984" spans="1:7" ht="18">
      <c r="A984" s="255"/>
      <c r="B984" s="256"/>
      <c r="C984" s="253" t="s">
        <v>1641</v>
      </c>
      <c r="D984" s="257"/>
      <c r="E984" s="226"/>
      <c r="F984" s="227"/>
      <c r="G984" s="228"/>
    </row>
    <row r="985" spans="1:7" ht="16.5">
      <c r="A985" s="238">
        <v>44532</v>
      </c>
      <c r="B985" s="209" t="s">
        <v>1003</v>
      </c>
      <c r="C985" s="209" t="s">
        <v>1004</v>
      </c>
      <c r="D985" s="210">
        <v>5320.83</v>
      </c>
      <c r="E985" s="190"/>
      <c r="F985" s="191" t="s">
        <v>646</v>
      </c>
      <c r="G985" s="229" t="s">
        <v>1638</v>
      </c>
    </row>
    <row r="986" spans="1:7" ht="16.5">
      <c r="A986" s="238"/>
      <c r="B986" s="258" t="s">
        <v>834</v>
      </c>
      <c r="C986" s="258" t="s">
        <v>1002</v>
      </c>
      <c r="D986" s="210"/>
      <c r="E986" s="190">
        <f>+D984+D985</f>
        <v>5320.83</v>
      </c>
      <c r="F986" s="191" t="s">
        <v>646</v>
      </c>
      <c r="G986" s="229" t="s">
        <v>1645</v>
      </c>
    </row>
    <row r="987" spans="1:7" ht="18">
      <c r="A987" s="239"/>
      <c r="B987" s="259"/>
      <c r="C987" s="576" t="s">
        <v>1639</v>
      </c>
      <c r="D987" s="260"/>
      <c r="E987" s="234"/>
      <c r="F987" s="235"/>
      <c r="G987" s="236"/>
    </row>
    <row r="989" spans="1:7" ht="18">
      <c r="A989" s="255"/>
      <c r="B989" s="256"/>
      <c r="C989" s="253" t="s">
        <v>1642</v>
      </c>
      <c r="D989" s="257"/>
      <c r="E989" s="226"/>
      <c r="F989" s="227"/>
      <c r="G989" s="228"/>
    </row>
    <row r="990" spans="1:7" ht="16.5">
      <c r="A990" s="238">
        <v>44532</v>
      </c>
      <c r="B990" s="209" t="s">
        <v>1003</v>
      </c>
      <c r="C990" s="209" t="s">
        <v>1004</v>
      </c>
      <c r="D990" s="210">
        <v>48951.72</v>
      </c>
      <c r="E990" s="190"/>
      <c r="F990" s="191" t="s">
        <v>646</v>
      </c>
      <c r="G990" s="229" t="s">
        <v>1638</v>
      </c>
    </row>
    <row r="991" spans="1:7" ht="16.5">
      <c r="A991" s="238"/>
      <c r="B991" s="258" t="s">
        <v>834</v>
      </c>
      <c r="C991" s="258" t="s">
        <v>1002</v>
      </c>
      <c r="D991" s="210"/>
      <c r="E991" s="190">
        <f>+D989+D990</f>
        <v>48951.72</v>
      </c>
      <c r="F991" s="191" t="s">
        <v>646</v>
      </c>
      <c r="G991" s="229"/>
    </row>
    <row r="992" spans="1:7" ht="18">
      <c r="A992" s="239"/>
      <c r="B992" s="259"/>
      <c r="C992" s="576" t="s">
        <v>1639</v>
      </c>
      <c r="D992" s="260"/>
      <c r="E992" s="234"/>
      <c r="F992" s="235"/>
      <c r="G992" s="236"/>
    </row>
    <row r="993" spans="1:12" ht="18">
      <c r="A993" s="583"/>
      <c r="B993" s="209"/>
      <c r="C993" s="609"/>
      <c r="D993" s="210"/>
      <c r="E993" s="190"/>
      <c r="F993" s="472"/>
      <c r="G993" s="611"/>
    </row>
    <row r="994" spans="1:12" ht="18">
      <c r="A994" s="583"/>
      <c r="B994" s="209"/>
      <c r="C994" s="609"/>
      <c r="D994" s="210"/>
      <c r="E994" s="190"/>
      <c r="F994" s="472"/>
      <c r="G994" s="611"/>
    </row>
    <row r="995" spans="1:12" ht="25">
      <c r="A995" s="583"/>
      <c r="B995" s="209"/>
      <c r="C995" s="612" t="s">
        <v>1646</v>
      </c>
      <c r="D995" s="210"/>
      <c r="E995" s="190"/>
      <c r="F995" s="472"/>
      <c r="G995" s="611"/>
    </row>
    <row r="996" spans="1:12" ht="18">
      <c r="A996" s="583"/>
      <c r="B996" s="209"/>
      <c r="C996" s="609"/>
      <c r="D996" s="210"/>
      <c r="E996" s="190"/>
      <c r="F996" s="472"/>
      <c r="G996" s="611"/>
    </row>
    <row r="999" spans="1:12" ht="18">
      <c r="A999" s="255"/>
      <c r="B999" s="256"/>
      <c r="C999" s="253" t="s">
        <v>1647</v>
      </c>
      <c r="D999" s="257"/>
      <c r="E999" s="226"/>
      <c r="F999" s="227"/>
      <c r="G999" s="228"/>
      <c r="L999" s="3"/>
    </row>
    <row r="1000" spans="1:12" ht="16.5">
      <c r="A1000" s="238">
        <v>44742</v>
      </c>
      <c r="B1000" s="209" t="s">
        <v>1648</v>
      </c>
      <c r="C1000" s="209" t="s">
        <v>1649</v>
      </c>
      <c r="D1000" s="210">
        <v>8817.41</v>
      </c>
      <c r="E1000" s="190"/>
      <c r="F1000" s="191" t="s">
        <v>646</v>
      </c>
      <c r="G1000" s="229" t="s">
        <v>773</v>
      </c>
      <c r="L1000" s="3"/>
    </row>
    <row r="1001" spans="1:12" ht="16.5">
      <c r="A1001" s="238"/>
      <c r="B1001" s="258" t="s">
        <v>1549</v>
      </c>
      <c r="C1001" s="258" t="s">
        <v>1650</v>
      </c>
      <c r="D1001" s="210"/>
      <c r="E1001" s="190">
        <f>+D999+D1000</f>
        <v>8817.41</v>
      </c>
      <c r="F1001" s="191" t="s">
        <v>646</v>
      </c>
      <c r="G1001" s="229"/>
      <c r="L1001" s="3"/>
    </row>
    <row r="1002" spans="1:12" ht="18">
      <c r="A1002" s="239"/>
      <c r="B1002" s="259"/>
      <c r="C1002" s="610" t="s">
        <v>775</v>
      </c>
      <c r="D1002" s="260"/>
      <c r="E1002" s="234"/>
      <c r="F1002" s="235"/>
      <c r="G1002" s="236"/>
      <c r="L1002" s="3"/>
    </row>
  </sheetData>
  <mergeCells count="7">
    <mergeCell ref="A795:B795"/>
    <mergeCell ref="A640:G640"/>
    <mergeCell ref="A1:E1"/>
    <mergeCell ref="A2:E2"/>
    <mergeCell ref="H130:I130"/>
    <mergeCell ref="A638:G638"/>
    <mergeCell ref="A639:G639"/>
  </mergeCells>
  <printOptions horizontalCentered="1" gridLines="1"/>
  <pageMargins left="0.25" right="0" top="0.2" bottom="0.2" header="0.5" footer="0.5"/>
  <pageSetup scale="73" fitToHeight="0" orientation="landscape" r:id="rId1"/>
  <headerFooter alignWithMargins="0">
    <oddFooter xml:space="preserve">&amp;L
&amp;C
&amp;P OF &amp;N&amp;R
</oddFooter>
  </headerFooter>
  <rowBreaks count="4" manualBreakCount="4">
    <brk id="47" max="16383" man="1"/>
    <brk id="57" max="16383" man="1"/>
    <brk id="65" max="16383" man="1"/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48A5-34F7-48D7-8F46-F56EC18D476C}">
  <sheetPr>
    <pageSetUpPr fitToPage="1"/>
  </sheetPr>
  <dimension ref="A1:Q288"/>
  <sheetViews>
    <sheetView tabSelected="1" topLeftCell="A200" zoomScaleNormal="100" zoomScaleSheetLayoutView="125" workbookViewId="0">
      <selection activeCell="C212" sqref="C212"/>
    </sheetView>
  </sheetViews>
  <sheetFormatPr defaultColWidth="8.81640625" defaultRowHeight="15.5"/>
  <cols>
    <col min="1" max="1" width="12.08984375" style="284" bestFit="1" customWidth="1"/>
    <col min="2" max="2" width="27.81640625" style="24" bestFit="1" customWidth="1"/>
    <col min="3" max="3" width="74.1796875" style="24" customWidth="1"/>
    <col min="4" max="4" width="15.453125" style="168" bestFit="1" customWidth="1"/>
    <col min="5" max="5" width="15.453125" style="154" bestFit="1" customWidth="1"/>
    <col min="6" max="6" width="4.81640625" style="185" customWidth="1"/>
    <col min="7" max="7" width="21.81640625" style="526" bestFit="1" customWidth="1"/>
    <col min="8" max="8" width="16.26953125" style="158" bestFit="1" customWidth="1"/>
    <col min="9" max="9" width="10.54296875" style="24" bestFit="1" customWidth="1"/>
    <col min="10" max="10" width="26.1796875" style="24" customWidth="1"/>
    <col min="11" max="11" width="7.1796875" style="24" customWidth="1"/>
    <col min="12" max="12" width="11.7265625" bestFit="1" customWidth="1"/>
    <col min="13" max="13" width="26.7265625" style="24" bestFit="1" customWidth="1"/>
    <col min="14" max="14" width="67" style="24" bestFit="1" customWidth="1"/>
    <col min="15" max="15" width="11.7265625" style="24" bestFit="1" customWidth="1"/>
    <col min="16" max="16" width="14" style="24" customWidth="1"/>
    <col min="17" max="16384" width="8.81640625" style="24"/>
  </cols>
  <sheetData>
    <row r="1" spans="1:17" ht="20">
      <c r="A1" s="617" t="s">
        <v>640</v>
      </c>
      <c r="B1" s="617"/>
      <c r="C1" s="617"/>
      <c r="D1" s="617"/>
      <c r="E1" s="617"/>
    </row>
    <row r="2" spans="1:17" ht="20">
      <c r="A2" s="618" t="s">
        <v>663</v>
      </c>
      <c r="B2" s="618"/>
      <c r="C2" s="618"/>
      <c r="D2" s="618"/>
      <c r="E2" s="618"/>
      <c r="F2" s="186"/>
    </row>
    <row r="3" spans="1:17" ht="8" customHeight="1">
      <c r="C3" s="155"/>
      <c r="D3" s="168" t="s">
        <v>14</v>
      </c>
    </row>
    <row r="4" spans="1:17" ht="14.5" customHeight="1">
      <c r="C4" s="155"/>
    </row>
    <row r="5" spans="1:17" s="19" customFormat="1" ht="15" customHeight="1">
      <c r="A5" s="285" t="s">
        <v>15</v>
      </c>
      <c r="B5" s="20" t="s">
        <v>16</v>
      </c>
      <c r="C5" s="20" t="s">
        <v>17</v>
      </c>
      <c r="D5" s="169" t="s">
        <v>18</v>
      </c>
      <c r="E5" s="34" t="s">
        <v>19</v>
      </c>
      <c r="F5" s="159" t="s">
        <v>81</v>
      </c>
      <c r="G5" s="544" t="s">
        <v>648</v>
      </c>
      <c r="H5" s="160"/>
    </row>
    <row r="6" spans="1:17" ht="6.65" customHeight="1">
      <c r="A6" s="286"/>
      <c r="B6" s="155"/>
      <c r="C6" s="161"/>
      <c r="D6" s="170"/>
      <c r="E6" s="172"/>
      <c r="F6" s="159"/>
      <c r="G6" s="545"/>
    </row>
    <row r="7" spans="1:17" ht="18">
      <c r="A7" s="287"/>
      <c r="B7" s="198"/>
      <c r="C7" s="199" t="s">
        <v>664</v>
      </c>
      <c r="D7" s="200"/>
      <c r="E7" s="172"/>
      <c r="F7" s="159"/>
      <c r="G7" s="545"/>
      <c r="O7" s="155" t="s">
        <v>1590</v>
      </c>
      <c r="P7" s="155" t="s">
        <v>1589</v>
      </c>
      <c r="Q7" s="155" t="s">
        <v>1588</v>
      </c>
    </row>
    <row r="8" spans="1:17" ht="18">
      <c r="A8" s="518"/>
      <c r="B8" s="384"/>
      <c r="C8" s="385" t="s">
        <v>649</v>
      </c>
      <c r="D8" s="509"/>
      <c r="E8" s="308"/>
      <c r="F8" s="519"/>
      <c r="G8" s="546"/>
      <c r="L8" s="518"/>
      <c r="M8" s="384"/>
      <c r="N8" s="385" t="s">
        <v>649</v>
      </c>
      <c r="O8" s="509"/>
      <c r="P8" s="308"/>
      <c r="Q8" s="519"/>
    </row>
    <row r="9" spans="1:17" ht="16.5">
      <c r="A9" s="511">
        <v>44378</v>
      </c>
      <c r="B9" s="371" t="s">
        <v>670</v>
      </c>
      <c r="C9" s="512" t="s">
        <v>654</v>
      </c>
      <c r="D9" s="571">
        <v>15000</v>
      </c>
      <c r="E9" s="220"/>
      <c r="F9" s="191" t="s">
        <v>646</v>
      </c>
      <c r="G9" s="547"/>
      <c r="L9" s="511">
        <v>44378</v>
      </c>
      <c r="M9" s="371" t="s">
        <v>670</v>
      </c>
      <c r="N9" s="512" t="s">
        <v>654</v>
      </c>
      <c r="O9" s="571">
        <v>15000</v>
      </c>
      <c r="P9" s="220"/>
      <c r="Q9" s="191"/>
    </row>
    <row r="10" spans="1:17" ht="16.5">
      <c r="A10" s="511"/>
      <c r="B10" s="371" t="s">
        <v>671</v>
      </c>
      <c r="C10" s="512" t="s">
        <v>655</v>
      </c>
      <c r="D10" s="571">
        <v>88935</v>
      </c>
      <c r="E10" s="220"/>
      <c r="F10" s="191" t="s">
        <v>646</v>
      </c>
      <c r="G10" s="547"/>
      <c r="L10" s="511"/>
      <c r="M10" s="371" t="s">
        <v>671</v>
      </c>
      <c r="N10" s="512" t="s">
        <v>655</v>
      </c>
      <c r="O10" s="571">
        <v>88935</v>
      </c>
      <c r="P10" s="220"/>
      <c r="Q10" s="191"/>
    </row>
    <row r="11" spans="1:17" ht="16.5">
      <c r="A11" s="511"/>
      <c r="B11" s="371" t="s">
        <v>672</v>
      </c>
      <c r="C11" s="512" t="s">
        <v>656</v>
      </c>
      <c r="D11" s="571">
        <v>19156</v>
      </c>
      <c r="E11" s="220"/>
      <c r="F11" s="191" t="s">
        <v>646</v>
      </c>
      <c r="G11" s="547"/>
      <c r="L11" s="511"/>
      <c r="M11" s="371" t="s">
        <v>672</v>
      </c>
      <c r="N11" s="512" t="s">
        <v>656</v>
      </c>
      <c r="O11" s="571">
        <v>19156</v>
      </c>
      <c r="P11" s="220"/>
      <c r="Q11" s="191"/>
    </row>
    <row r="12" spans="1:17" ht="16.5">
      <c r="A12" s="511"/>
      <c r="B12" s="371" t="s">
        <v>673</v>
      </c>
      <c r="C12" s="512" t="s">
        <v>657</v>
      </c>
      <c r="D12" s="570">
        <v>15500</v>
      </c>
      <c r="E12" s="220"/>
      <c r="F12" s="191" t="s">
        <v>646</v>
      </c>
      <c r="G12" s="547"/>
      <c r="L12" s="511"/>
      <c r="M12" s="371" t="s">
        <v>673</v>
      </c>
      <c r="N12" s="512" t="s">
        <v>657</v>
      </c>
      <c r="O12" s="570">
        <v>15500</v>
      </c>
      <c r="P12" s="220"/>
      <c r="Q12" s="191"/>
    </row>
    <row r="13" spans="1:17" ht="16.5">
      <c r="A13" s="511"/>
      <c r="B13" s="371" t="s">
        <v>674</v>
      </c>
      <c r="C13" s="512" t="s">
        <v>658</v>
      </c>
      <c r="D13" s="570">
        <v>80000</v>
      </c>
      <c r="E13" s="220"/>
      <c r="F13" s="191" t="s">
        <v>646</v>
      </c>
      <c r="G13" s="547"/>
      <c r="L13" s="511"/>
      <c r="M13" s="371" t="s">
        <v>674</v>
      </c>
      <c r="N13" s="512" t="s">
        <v>658</v>
      </c>
      <c r="O13" s="570">
        <v>80000</v>
      </c>
      <c r="P13" s="220"/>
      <c r="Q13" s="191"/>
    </row>
    <row r="14" spans="1:17" ht="16.5">
      <c r="A14" s="511"/>
      <c r="B14" s="371" t="s">
        <v>675</v>
      </c>
      <c r="C14" s="512" t="s">
        <v>660</v>
      </c>
      <c r="D14" s="568">
        <v>700000</v>
      </c>
      <c r="E14" s="220"/>
      <c r="F14" s="191" t="s">
        <v>646</v>
      </c>
      <c r="G14" s="547"/>
      <c r="H14" s="567">
        <f>+D14+D15</f>
        <v>738000</v>
      </c>
      <c r="I14" s="24">
        <v>31</v>
      </c>
      <c r="L14" s="511"/>
      <c r="M14" s="371" t="s">
        <v>675</v>
      </c>
      <c r="N14" s="512" t="s">
        <v>660</v>
      </c>
      <c r="O14" s="568">
        <v>700000</v>
      </c>
      <c r="P14" s="220"/>
      <c r="Q14" s="191"/>
    </row>
    <row r="15" spans="1:17" ht="16.5">
      <c r="A15" s="511"/>
      <c r="B15" s="371" t="s">
        <v>676</v>
      </c>
      <c r="C15" s="512" t="s">
        <v>659</v>
      </c>
      <c r="D15" s="568">
        <v>38000</v>
      </c>
      <c r="E15" s="220"/>
      <c r="F15" s="191" t="s">
        <v>646</v>
      </c>
      <c r="G15" s="325"/>
      <c r="H15" s="569">
        <f>+D12+D13</f>
        <v>95500</v>
      </c>
      <c r="I15" s="24">
        <v>32</v>
      </c>
      <c r="L15" s="511"/>
      <c r="M15" s="371" t="s">
        <v>676</v>
      </c>
      <c r="N15" s="512" t="s">
        <v>659</v>
      </c>
      <c r="O15" s="568">
        <v>38000</v>
      </c>
      <c r="P15" s="220"/>
      <c r="Q15" s="191"/>
    </row>
    <row r="16" spans="1:17" ht="15" customHeight="1">
      <c r="A16" s="514"/>
      <c r="B16" s="520"/>
      <c r="C16" s="506" t="s">
        <v>651</v>
      </c>
      <c r="D16" s="520"/>
      <c r="E16" s="520"/>
      <c r="F16" s="521"/>
      <c r="G16" s="548"/>
      <c r="H16" s="572">
        <f>+D9+D10+D11+D19</f>
        <v>198091</v>
      </c>
      <c r="I16" s="24">
        <v>33</v>
      </c>
      <c r="L16" s="514"/>
      <c r="M16" s="520"/>
      <c r="N16" s="542" t="s">
        <v>651</v>
      </c>
      <c r="O16" s="520"/>
      <c r="P16" s="520"/>
      <c r="Q16" s="521"/>
    </row>
    <row r="17" spans="1:17" ht="15" customHeight="1">
      <c r="A17" s="288"/>
      <c r="B17" s="162"/>
      <c r="C17" s="177"/>
      <c r="D17" s="162"/>
      <c r="E17" s="162"/>
      <c r="F17" s="180"/>
      <c r="G17" s="549"/>
      <c r="L17" s="288"/>
      <c r="M17" s="162"/>
      <c r="N17" s="177"/>
      <c r="O17" s="162"/>
      <c r="P17" s="162"/>
      <c r="Q17" s="180"/>
    </row>
    <row r="18" spans="1:17" ht="15" customHeight="1">
      <c r="A18" s="508"/>
      <c r="B18" s="517"/>
      <c r="C18" s="224" t="s">
        <v>677</v>
      </c>
      <c r="D18" s="517"/>
      <c r="E18" s="517"/>
      <c r="F18" s="524"/>
      <c r="G18" s="550"/>
      <c r="H18" s="158">
        <f>SUM(H14:H17)</f>
        <v>1031591</v>
      </c>
      <c r="I18" s="625" t="s">
        <v>1587</v>
      </c>
      <c r="J18" s="625"/>
      <c r="L18" s="508"/>
      <c r="M18" s="517"/>
      <c r="N18" s="224" t="s">
        <v>677</v>
      </c>
      <c r="O18" s="517"/>
      <c r="P18" s="517"/>
      <c r="Q18" s="524"/>
    </row>
    <row r="19" spans="1:17" ht="16.5">
      <c r="A19" s="511">
        <v>44378</v>
      </c>
      <c r="B19" s="371" t="s">
        <v>652</v>
      </c>
      <c r="C19" s="512" t="s">
        <v>653</v>
      </c>
      <c r="D19" s="571">
        <v>75000</v>
      </c>
      <c r="E19" s="220"/>
      <c r="F19" s="191" t="s">
        <v>646</v>
      </c>
      <c r="G19" s="547"/>
      <c r="L19" s="511">
        <v>44378</v>
      </c>
      <c r="M19" s="371" t="s">
        <v>652</v>
      </c>
      <c r="N19" s="512" t="s">
        <v>653</v>
      </c>
      <c r="O19" s="571">
        <v>75000</v>
      </c>
      <c r="P19" s="220"/>
      <c r="Q19" s="191" t="s">
        <v>646</v>
      </c>
    </row>
    <row r="20" spans="1:17" ht="18">
      <c r="A20" s="514"/>
      <c r="B20" s="390"/>
      <c r="C20" s="515" t="s">
        <v>872</v>
      </c>
      <c r="D20" s="516"/>
      <c r="E20" s="315"/>
      <c r="F20" s="393"/>
      <c r="G20" s="551"/>
      <c r="L20" s="514"/>
      <c r="M20" s="390"/>
      <c r="N20" s="515" t="s">
        <v>872</v>
      </c>
      <c r="O20" s="516"/>
      <c r="P20" s="315"/>
      <c r="Q20" s="393"/>
    </row>
    <row r="21" spans="1:17" ht="18">
      <c r="A21" s="288"/>
      <c r="B21" s="198"/>
      <c r="C21" s="199"/>
      <c r="D21" s="171"/>
      <c r="F21" s="191"/>
    </row>
    <row r="22" spans="1:17" ht="18">
      <c r="A22" s="508"/>
      <c r="B22" s="384"/>
      <c r="C22" s="224" t="s">
        <v>876</v>
      </c>
      <c r="D22" s="509"/>
      <c r="E22" s="308"/>
      <c r="F22" s="510"/>
      <c r="G22" s="546"/>
    </row>
    <row r="23" spans="1:17" ht="16.5">
      <c r="A23" s="511">
        <v>44378</v>
      </c>
      <c r="B23" s="371" t="s">
        <v>873</v>
      </c>
      <c r="C23" s="512" t="s">
        <v>874</v>
      </c>
      <c r="D23" s="513">
        <v>10000</v>
      </c>
      <c r="E23" s="220"/>
      <c r="F23" s="191" t="s">
        <v>646</v>
      </c>
      <c r="G23" s="547"/>
    </row>
    <row r="24" spans="1:17" ht="18">
      <c r="A24" s="514"/>
      <c r="B24" s="390"/>
      <c r="C24" s="515" t="s">
        <v>875</v>
      </c>
      <c r="D24" s="516"/>
      <c r="E24" s="315"/>
      <c r="F24" s="393"/>
      <c r="G24" s="551"/>
    </row>
    <row r="25" spans="1:17" ht="16.5">
      <c r="A25" s="288"/>
      <c r="B25" s="198"/>
      <c r="C25" s="163"/>
      <c r="D25" s="171"/>
      <c r="F25" s="191"/>
    </row>
    <row r="26" spans="1:17" ht="18">
      <c r="A26" s="508"/>
      <c r="B26" s="384"/>
      <c r="C26" s="224" t="s">
        <v>877</v>
      </c>
      <c r="D26" s="509"/>
      <c r="E26" s="308"/>
      <c r="F26" s="510"/>
      <c r="G26" s="546"/>
    </row>
    <row r="27" spans="1:17" ht="16.5">
      <c r="A27" s="511">
        <v>44378</v>
      </c>
      <c r="B27" s="371" t="s">
        <v>878</v>
      </c>
      <c r="C27" s="512" t="s">
        <v>879</v>
      </c>
      <c r="D27" s="513">
        <v>10000</v>
      </c>
      <c r="E27" s="220"/>
      <c r="F27" s="191" t="s">
        <v>646</v>
      </c>
      <c r="G27" s="547"/>
    </row>
    <row r="28" spans="1:17" ht="18">
      <c r="A28" s="514"/>
      <c r="B28" s="390"/>
      <c r="C28" s="515" t="s">
        <v>880</v>
      </c>
      <c r="D28" s="516"/>
      <c r="E28" s="315"/>
      <c r="F28" s="393"/>
      <c r="G28" s="551"/>
    </row>
    <row r="29" spans="1:17" ht="18">
      <c r="A29" s="288"/>
      <c r="B29" s="198"/>
      <c r="C29" s="199"/>
      <c r="D29" s="171"/>
      <c r="F29" s="191"/>
    </row>
    <row r="30" spans="1:17" ht="18">
      <c r="A30" s="508"/>
      <c r="B30" s="384"/>
      <c r="C30" s="224" t="s">
        <v>881</v>
      </c>
      <c r="D30" s="509"/>
      <c r="E30" s="308"/>
      <c r="F30" s="510"/>
      <c r="G30" s="546"/>
    </row>
    <row r="31" spans="1:17" ht="16.5">
      <c r="A31" s="511">
        <v>44378</v>
      </c>
      <c r="B31" s="371" t="s">
        <v>882</v>
      </c>
      <c r="C31" s="512" t="s">
        <v>883</v>
      </c>
      <c r="D31" s="513">
        <v>25000</v>
      </c>
      <c r="E31" s="220"/>
      <c r="F31" s="191" t="s">
        <v>646</v>
      </c>
      <c r="G31" s="547"/>
    </row>
    <row r="32" spans="1:17" ht="18">
      <c r="A32" s="514"/>
      <c r="B32" s="390"/>
      <c r="C32" s="515" t="s">
        <v>884</v>
      </c>
      <c r="D32" s="516"/>
      <c r="E32" s="315"/>
      <c r="F32" s="393"/>
      <c r="G32" s="551"/>
    </row>
    <row r="33" spans="1:12" ht="18">
      <c r="A33" s="288"/>
      <c r="B33" s="198"/>
      <c r="C33" s="199"/>
      <c r="D33" s="171"/>
      <c r="F33" s="191"/>
    </row>
    <row r="34" spans="1:12" ht="18">
      <c r="A34" s="508"/>
      <c r="B34" s="384"/>
      <c r="C34" s="224" t="s">
        <v>885</v>
      </c>
      <c r="D34" s="509"/>
      <c r="E34" s="308"/>
      <c r="F34" s="510"/>
      <c r="G34" s="546"/>
    </row>
    <row r="35" spans="1:12" ht="16.5">
      <c r="A35" s="511">
        <v>44378</v>
      </c>
      <c r="B35" s="371" t="s">
        <v>894</v>
      </c>
      <c r="C35" s="512" t="s">
        <v>895</v>
      </c>
      <c r="D35" s="513">
        <v>1591.19</v>
      </c>
      <c r="E35" s="220"/>
      <c r="F35" s="191" t="s">
        <v>646</v>
      </c>
      <c r="G35" s="547"/>
    </row>
    <row r="36" spans="1:12" ht="18">
      <c r="A36" s="514"/>
      <c r="B36" s="390"/>
      <c r="C36" s="515" t="s">
        <v>896</v>
      </c>
      <c r="D36" s="516"/>
      <c r="E36" s="315"/>
      <c r="F36" s="393"/>
      <c r="G36" s="551"/>
    </row>
    <row r="37" spans="1:12" ht="18">
      <c r="A37" s="288"/>
      <c r="B37" s="198"/>
      <c r="C37" s="199"/>
      <c r="D37" s="171"/>
      <c r="F37" s="191"/>
    </row>
    <row r="38" spans="1:12" ht="18">
      <c r="A38" s="508"/>
      <c r="B38" s="384"/>
      <c r="C38" s="224" t="s">
        <v>886</v>
      </c>
      <c r="D38" s="509"/>
      <c r="E38" s="308"/>
      <c r="F38" s="510"/>
      <c r="G38" s="546"/>
    </row>
    <row r="39" spans="1:12" ht="16.5">
      <c r="A39" s="511">
        <v>44378</v>
      </c>
      <c r="B39" s="371" t="s">
        <v>892</v>
      </c>
      <c r="C39" s="512" t="s">
        <v>1586</v>
      </c>
      <c r="D39" s="513">
        <v>100000</v>
      </c>
      <c r="E39" s="220"/>
      <c r="F39" s="191" t="s">
        <v>646</v>
      </c>
      <c r="G39" s="547"/>
    </row>
    <row r="40" spans="1:12" ht="18">
      <c r="A40" s="514"/>
      <c r="B40" s="390"/>
      <c r="C40" s="515" t="s">
        <v>890</v>
      </c>
      <c r="D40" s="516"/>
      <c r="E40" s="315"/>
      <c r="F40" s="393"/>
      <c r="G40" s="551"/>
    </row>
    <row r="41" spans="1:12" ht="18">
      <c r="A41" s="522"/>
      <c r="B41" s="371"/>
      <c r="C41" s="523"/>
      <c r="D41" s="513"/>
      <c r="E41" s="220"/>
      <c r="F41" s="191"/>
      <c r="G41" s="552"/>
    </row>
    <row r="42" spans="1:12" ht="18">
      <c r="A42" s="508"/>
      <c r="B42" s="384"/>
      <c r="C42" s="224" t="s">
        <v>889</v>
      </c>
      <c r="D42" s="509"/>
      <c r="E42" s="308"/>
      <c r="F42" s="510"/>
      <c r="G42" s="546"/>
    </row>
    <row r="43" spans="1:12" ht="16.5">
      <c r="A43" s="511">
        <v>44378</v>
      </c>
      <c r="B43" s="371" t="s">
        <v>887</v>
      </c>
      <c r="C43" s="512" t="s">
        <v>888</v>
      </c>
      <c r="D43" s="513">
        <v>600000</v>
      </c>
      <c r="E43" s="220"/>
      <c r="F43" s="191" t="s">
        <v>646</v>
      </c>
      <c r="G43" s="547"/>
    </row>
    <row r="44" spans="1:12" ht="18">
      <c r="A44" s="514"/>
      <c r="B44" s="390"/>
      <c r="C44" s="515" t="s">
        <v>891</v>
      </c>
      <c r="D44" s="516"/>
      <c r="E44" s="315"/>
      <c r="F44" s="393"/>
      <c r="G44" s="551"/>
    </row>
    <row r="45" spans="1:12" ht="18.5" thickBot="1">
      <c r="A45" s="522"/>
      <c r="B45" s="371"/>
      <c r="C45" s="523"/>
      <c r="D45" s="513"/>
      <c r="E45" s="220"/>
      <c r="F45" s="191"/>
      <c r="G45" s="552"/>
    </row>
    <row r="46" spans="1:12" s="158" customFormat="1" ht="18">
      <c r="A46" s="295"/>
      <c r="B46" s="204"/>
      <c r="C46" s="205" t="s">
        <v>667</v>
      </c>
      <c r="D46" s="206"/>
      <c r="E46" s="187"/>
      <c r="F46" s="188"/>
      <c r="G46" s="553"/>
      <c r="I46" s="24"/>
      <c r="J46" s="24"/>
      <c r="K46" s="24"/>
      <c r="L46"/>
    </row>
    <row r="47" spans="1:12" s="158" customFormat="1" ht="16.5">
      <c r="A47" s="289">
        <v>44378</v>
      </c>
      <c r="B47" s="222" t="s">
        <v>665</v>
      </c>
      <c r="C47" s="209" t="s">
        <v>666</v>
      </c>
      <c r="D47" s="210">
        <v>1331.5</v>
      </c>
      <c r="E47" s="190"/>
      <c r="F47" s="191" t="s">
        <v>646</v>
      </c>
      <c r="G47" s="212" t="s">
        <v>667</v>
      </c>
      <c r="I47" s="24"/>
      <c r="J47" s="24"/>
      <c r="K47" s="24"/>
      <c r="L47"/>
    </row>
    <row r="48" spans="1:12" s="158" customFormat="1" ht="18.5" thickBot="1">
      <c r="A48" s="296"/>
      <c r="B48" s="282"/>
      <c r="C48" s="247" t="s">
        <v>668</v>
      </c>
      <c r="D48" s="273"/>
      <c r="E48" s="194"/>
      <c r="F48" s="195"/>
      <c r="G48" s="554"/>
      <c r="I48" s="24"/>
      <c r="J48" s="24"/>
      <c r="K48" s="24"/>
      <c r="L48"/>
    </row>
    <row r="49" spans="1:12" s="158" customFormat="1" ht="17" thickBot="1">
      <c r="A49" s="288"/>
      <c r="B49" s="162"/>
      <c r="C49" s="162"/>
      <c r="D49" s="171"/>
      <c r="E49" s="154"/>
      <c r="F49" s="156"/>
      <c r="G49" s="526"/>
      <c r="I49" s="24"/>
      <c r="J49" s="24"/>
      <c r="K49" s="24"/>
      <c r="L49"/>
    </row>
    <row r="50" spans="1:12" s="158" customFormat="1" ht="18">
      <c r="A50" s="295"/>
      <c r="B50" s="204"/>
      <c r="C50" s="205" t="s">
        <v>669</v>
      </c>
      <c r="D50" s="206"/>
      <c r="E50" s="187"/>
      <c r="F50" s="188"/>
      <c r="G50" s="553"/>
      <c r="I50" s="24"/>
      <c r="J50" s="24"/>
      <c r="K50" s="24"/>
      <c r="L50"/>
    </row>
    <row r="51" spans="1:12" s="158" customFormat="1" ht="16.5">
      <c r="A51" s="289">
        <v>44378</v>
      </c>
      <c r="B51" s="222" t="s">
        <v>661</v>
      </c>
      <c r="C51" s="209" t="s">
        <v>662</v>
      </c>
      <c r="D51" s="210">
        <v>500</v>
      </c>
      <c r="E51" s="190"/>
      <c r="F51" s="191" t="s">
        <v>646</v>
      </c>
      <c r="G51" s="212" t="s">
        <v>669</v>
      </c>
      <c r="I51" s="24"/>
      <c r="J51" s="24"/>
      <c r="K51" s="24"/>
      <c r="L51"/>
    </row>
    <row r="52" spans="1:12" s="158" customFormat="1" ht="18.5" thickBot="1">
      <c r="A52" s="296"/>
      <c r="B52" s="282"/>
      <c r="C52" s="247" t="s">
        <v>668</v>
      </c>
      <c r="D52" s="273"/>
      <c r="E52" s="194"/>
      <c r="F52" s="195"/>
      <c r="G52" s="554"/>
      <c r="I52" s="24"/>
      <c r="J52" s="24"/>
      <c r="K52" s="24"/>
      <c r="L52"/>
    </row>
    <row r="53" spans="1:12" s="158" customFormat="1" ht="18.5" thickBot="1">
      <c r="A53" s="284"/>
      <c r="B53" s="203"/>
      <c r="C53" s="173"/>
      <c r="D53" s="168"/>
      <c r="E53" s="154"/>
      <c r="F53" s="185"/>
      <c r="G53" s="526"/>
      <c r="I53" s="24"/>
      <c r="J53" s="24"/>
      <c r="K53" s="24"/>
      <c r="L53"/>
    </row>
    <row r="54" spans="1:12" ht="18">
      <c r="A54" s="284" t="s">
        <v>14</v>
      </c>
      <c r="B54" s="204"/>
      <c r="C54" s="205" t="s">
        <v>753</v>
      </c>
      <c r="D54" s="206"/>
      <c r="E54" s="207"/>
      <c r="F54" s="208"/>
      <c r="G54" s="555"/>
    </row>
    <row r="55" spans="1:12" ht="16.5">
      <c r="A55" s="289">
        <v>44378</v>
      </c>
      <c r="B55" s="209" t="s">
        <v>737</v>
      </c>
      <c r="C55" s="209" t="s">
        <v>738</v>
      </c>
      <c r="D55" s="211">
        <f>55.61+15.03</f>
        <v>70.64</v>
      </c>
      <c r="E55" s="191"/>
      <c r="F55" s="191" t="s">
        <v>646</v>
      </c>
      <c r="G55" s="212" t="s">
        <v>679</v>
      </c>
    </row>
    <row r="56" spans="1:12" ht="16.5">
      <c r="A56" s="290"/>
      <c r="B56" s="209" t="s">
        <v>739</v>
      </c>
      <c r="C56" s="209" t="s">
        <v>740</v>
      </c>
      <c r="D56" s="211">
        <v>324.75</v>
      </c>
      <c r="E56" s="218"/>
      <c r="F56" s="191" t="s">
        <v>646</v>
      </c>
      <c r="G56" s="212" t="s">
        <v>756</v>
      </c>
    </row>
    <row r="57" spans="1:12" s="158" customFormat="1" ht="16.5">
      <c r="A57" s="289"/>
      <c r="B57" s="209" t="s">
        <v>711</v>
      </c>
      <c r="C57" s="209" t="s">
        <v>678</v>
      </c>
      <c r="D57" s="210">
        <v>300</v>
      </c>
      <c r="E57" s="219"/>
      <c r="F57" s="191" t="s">
        <v>646</v>
      </c>
      <c r="G57" s="212">
        <f>SUM(D55:D94)</f>
        <v>521748.06</v>
      </c>
      <c r="I57" s="24"/>
      <c r="J57" s="24"/>
      <c r="K57" s="24"/>
      <c r="L57"/>
    </row>
    <row r="58" spans="1:12" s="158" customFormat="1" ht="16.5">
      <c r="A58" s="289"/>
      <c r="B58" s="209" t="s">
        <v>741</v>
      </c>
      <c r="C58" s="209" t="s">
        <v>742</v>
      </c>
      <c r="D58" s="210">
        <v>2000</v>
      </c>
      <c r="E58" s="219"/>
      <c r="F58" s="191" t="s">
        <v>646</v>
      </c>
      <c r="G58" s="212"/>
      <c r="I58" s="24"/>
      <c r="J58" s="24"/>
      <c r="K58" s="24"/>
      <c r="L58"/>
    </row>
    <row r="59" spans="1:12" s="158" customFormat="1" ht="16.5">
      <c r="A59" s="289"/>
      <c r="B59" s="209" t="s">
        <v>743</v>
      </c>
      <c r="C59" s="209" t="s">
        <v>744</v>
      </c>
      <c r="D59" s="210">
        <v>112.87</v>
      </c>
      <c r="E59" s="219"/>
      <c r="F59" s="191" t="s">
        <v>646</v>
      </c>
      <c r="G59" s="212"/>
      <c r="I59" s="24"/>
      <c r="J59" s="24"/>
      <c r="K59" s="24"/>
      <c r="L59"/>
    </row>
    <row r="60" spans="1:12" s="158" customFormat="1" ht="16.5">
      <c r="A60" s="289"/>
      <c r="B60" s="209" t="s">
        <v>644</v>
      </c>
      <c r="C60" s="209" t="s">
        <v>680</v>
      </c>
      <c r="D60" s="210">
        <v>10750</v>
      </c>
      <c r="E60" s="219"/>
      <c r="F60" s="191" t="s">
        <v>646</v>
      </c>
      <c r="G60" s="212" t="s">
        <v>14</v>
      </c>
      <c r="I60" s="24"/>
      <c r="J60" s="24"/>
      <c r="K60" s="24"/>
      <c r="L60"/>
    </row>
    <row r="61" spans="1:12" s="158" customFormat="1" ht="16.5">
      <c r="A61" s="289"/>
      <c r="B61" s="209" t="s">
        <v>745</v>
      </c>
      <c r="C61" s="209" t="s">
        <v>681</v>
      </c>
      <c r="D61" s="210">
        <f>5526.72</f>
        <v>5526.72</v>
      </c>
      <c r="E61" s="219"/>
      <c r="F61" s="191" t="s">
        <v>646</v>
      </c>
      <c r="G61" s="212"/>
      <c r="I61" s="24"/>
      <c r="J61" s="24"/>
      <c r="K61" s="24"/>
      <c r="L61"/>
    </row>
    <row r="62" spans="1:12" s="158" customFormat="1" ht="16.5">
      <c r="A62" s="289"/>
      <c r="B62" s="209" t="s">
        <v>712</v>
      </c>
      <c r="C62" s="209" t="s">
        <v>746</v>
      </c>
      <c r="D62" s="210">
        <v>279.7</v>
      </c>
      <c r="E62" s="219"/>
      <c r="F62" s="191" t="s">
        <v>646</v>
      </c>
      <c r="G62" s="212" t="s">
        <v>14</v>
      </c>
      <c r="I62" s="24"/>
      <c r="J62" s="24"/>
      <c r="K62" s="24"/>
      <c r="L62"/>
    </row>
    <row r="63" spans="1:12" s="158" customFormat="1" ht="16.5">
      <c r="A63" s="289"/>
      <c r="B63" s="209" t="s">
        <v>641</v>
      </c>
      <c r="C63" s="209" t="s">
        <v>682</v>
      </c>
      <c r="D63" s="210">
        <v>1093.6099999999999</v>
      </c>
      <c r="E63" s="219"/>
      <c r="F63" s="191" t="s">
        <v>646</v>
      </c>
      <c r="G63" s="212" t="s">
        <v>14</v>
      </c>
      <c r="I63" s="24"/>
      <c r="J63" s="24"/>
      <c r="K63" s="24"/>
      <c r="L63"/>
    </row>
    <row r="64" spans="1:12" s="158" customFormat="1" ht="16.5">
      <c r="A64" s="289"/>
      <c r="B64" s="209" t="s">
        <v>713</v>
      </c>
      <c r="C64" s="209" t="s">
        <v>683</v>
      </c>
      <c r="D64" s="210">
        <v>3200</v>
      </c>
      <c r="E64" s="219"/>
      <c r="F64" s="191" t="s">
        <v>646</v>
      </c>
      <c r="G64" s="212"/>
      <c r="I64" s="24"/>
      <c r="J64" s="24"/>
      <c r="K64" s="24"/>
      <c r="L64"/>
    </row>
    <row r="65" spans="1:7" customFormat="1" ht="16.5">
      <c r="A65" s="291"/>
      <c r="B65" s="214" t="s">
        <v>714</v>
      </c>
      <c r="C65" s="215" t="s">
        <v>684</v>
      </c>
      <c r="D65" s="216">
        <v>289.44</v>
      </c>
      <c r="E65" s="220"/>
      <c r="F65" s="191" t="s">
        <v>646</v>
      </c>
      <c r="G65" s="212"/>
    </row>
    <row r="66" spans="1:7" customFormat="1" ht="16.5">
      <c r="A66" s="291"/>
      <c r="B66" s="214" t="s">
        <v>751</v>
      </c>
      <c r="C66" s="215" t="s">
        <v>747</v>
      </c>
      <c r="D66" s="216">
        <v>891.42</v>
      </c>
      <c r="E66" s="220"/>
      <c r="F66" s="191" t="s">
        <v>646</v>
      </c>
      <c r="G66" s="212"/>
    </row>
    <row r="67" spans="1:7" customFormat="1" ht="16.5">
      <c r="A67" s="291"/>
      <c r="B67" s="214" t="s">
        <v>752</v>
      </c>
      <c r="C67" s="215" t="s">
        <v>748</v>
      </c>
      <c r="D67" s="216">
        <v>6500</v>
      </c>
      <c r="E67" s="220"/>
      <c r="F67" s="191" t="s">
        <v>646</v>
      </c>
      <c r="G67" s="212"/>
    </row>
    <row r="68" spans="1:7" customFormat="1" ht="16.5">
      <c r="A68" s="291"/>
      <c r="B68" s="214" t="s">
        <v>642</v>
      </c>
      <c r="C68" s="215" t="s">
        <v>685</v>
      </c>
      <c r="D68" s="216">
        <f>1591.38+1135.2</f>
        <v>2726.58</v>
      </c>
      <c r="E68" s="220"/>
      <c r="F68" s="191" t="s">
        <v>646</v>
      </c>
      <c r="G68" s="212"/>
    </row>
    <row r="69" spans="1:7" customFormat="1" ht="16.5">
      <c r="A69" s="291"/>
      <c r="B69" s="214" t="s">
        <v>715</v>
      </c>
      <c r="C69" s="215" t="s">
        <v>686</v>
      </c>
      <c r="D69" s="216">
        <v>718.48</v>
      </c>
      <c r="E69" s="220"/>
      <c r="F69" s="191" t="s">
        <v>646</v>
      </c>
      <c r="G69" s="212"/>
    </row>
    <row r="70" spans="1:7" customFormat="1" ht="16.5">
      <c r="A70" s="291"/>
      <c r="B70" s="214" t="s">
        <v>716</v>
      </c>
      <c r="C70" s="215" t="s">
        <v>687</v>
      </c>
      <c r="D70" s="216">
        <v>450</v>
      </c>
      <c r="E70" s="220"/>
      <c r="F70" s="191" t="s">
        <v>646</v>
      </c>
      <c r="G70" s="212"/>
    </row>
    <row r="71" spans="1:7" customFormat="1" ht="16.5">
      <c r="A71" s="291"/>
      <c r="B71" s="214" t="s">
        <v>717</v>
      </c>
      <c r="C71" s="215" t="s">
        <v>688</v>
      </c>
      <c r="D71" s="216">
        <v>6000</v>
      </c>
      <c r="E71" s="220"/>
      <c r="F71" s="191" t="s">
        <v>646</v>
      </c>
      <c r="G71" s="212"/>
    </row>
    <row r="72" spans="1:7" customFormat="1" ht="16.5">
      <c r="A72" s="291"/>
      <c r="B72" s="215" t="s">
        <v>643</v>
      </c>
      <c r="C72" s="215" t="s">
        <v>689</v>
      </c>
      <c r="D72" s="216">
        <v>373291.31</v>
      </c>
      <c r="E72" s="220"/>
      <c r="F72" s="191" t="s">
        <v>646</v>
      </c>
      <c r="G72" s="212"/>
    </row>
    <row r="73" spans="1:7" customFormat="1" ht="16.5">
      <c r="A73" s="291"/>
      <c r="B73" s="215" t="s">
        <v>645</v>
      </c>
      <c r="C73" s="215" t="s">
        <v>690</v>
      </c>
      <c r="D73" s="216">
        <v>28362.28</v>
      </c>
      <c r="E73" s="220"/>
      <c r="F73" s="191" t="s">
        <v>646</v>
      </c>
      <c r="G73" s="212"/>
    </row>
    <row r="74" spans="1:7" customFormat="1" ht="16.5">
      <c r="A74" s="291"/>
      <c r="B74" s="215" t="s">
        <v>718</v>
      </c>
      <c r="C74" s="215" t="s">
        <v>691</v>
      </c>
      <c r="D74" s="216">
        <v>17177</v>
      </c>
      <c r="E74" s="220"/>
      <c r="F74" s="191" t="s">
        <v>646</v>
      </c>
      <c r="G74" s="212"/>
    </row>
    <row r="75" spans="1:7" customFormat="1" ht="16.5">
      <c r="A75" s="291"/>
      <c r="B75" s="215" t="s">
        <v>719</v>
      </c>
      <c r="C75" s="215" t="s">
        <v>692</v>
      </c>
      <c r="D75" s="216">
        <v>8754.07</v>
      </c>
      <c r="E75" s="220"/>
      <c r="F75" s="191" t="s">
        <v>646</v>
      </c>
      <c r="G75" s="212"/>
    </row>
    <row r="76" spans="1:7" customFormat="1" ht="16.5">
      <c r="A76" s="291"/>
      <c r="B76" s="215" t="s">
        <v>720</v>
      </c>
      <c r="C76" s="215" t="s">
        <v>693</v>
      </c>
      <c r="D76" s="216">
        <v>18752.86</v>
      </c>
      <c r="E76" s="220"/>
      <c r="F76" s="191" t="s">
        <v>646</v>
      </c>
      <c r="G76" s="212"/>
    </row>
    <row r="77" spans="1:7" customFormat="1" ht="16.5">
      <c r="A77" s="291"/>
      <c r="B77" s="215" t="s">
        <v>721</v>
      </c>
      <c r="C77" s="215" t="s">
        <v>694</v>
      </c>
      <c r="D77" s="216">
        <v>3525</v>
      </c>
      <c r="E77" s="220"/>
      <c r="F77" s="191" t="s">
        <v>646</v>
      </c>
      <c r="G77" s="212"/>
    </row>
    <row r="78" spans="1:7" customFormat="1" ht="16.5">
      <c r="A78" s="291"/>
      <c r="B78" s="215" t="s">
        <v>722</v>
      </c>
      <c r="C78" s="215" t="s">
        <v>695</v>
      </c>
      <c r="D78" s="216">
        <v>344.37</v>
      </c>
      <c r="E78" s="220"/>
      <c r="F78" s="191" t="s">
        <v>646</v>
      </c>
      <c r="G78" s="212"/>
    </row>
    <row r="79" spans="1:7" customFormat="1" ht="16.5">
      <c r="A79" s="291"/>
      <c r="B79" s="215" t="s">
        <v>723</v>
      </c>
      <c r="C79" s="215" t="s">
        <v>696</v>
      </c>
      <c r="D79" s="216">
        <v>149.12</v>
      </c>
      <c r="E79" s="220"/>
      <c r="F79" s="191" t="s">
        <v>646</v>
      </c>
      <c r="G79" s="212"/>
    </row>
    <row r="80" spans="1:7" customFormat="1" ht="16.5">
      <c r="A80" s="291"/>
      <c r="B80" s="215" t="s">
        <v>724</v>
      </c>
      <c r="C80" s="215" t="s">
        <v>697</v>
      </c>
      <c r="D80" s="216">
        <v>34.979999999999997</v>
      </c>
      <c r="E80" s="220"/>
      <c r="F80" s="191" t="s">
        <v>646</v>
      </c>
      <c r="G80" s="212"/>
    </row>
    <row r="81" spans="1:7" customFormat="1" ht="16.5">
      <c r="A81" s="291"/>
      <c r="B81" s="215" t="s">
        <v>725</v>
      </c>
      <c r="C81" s="215" t="s">
        <v>698</v>
      </c>
      <c r="D81" s="216">
        <v>99.83</v>
      </c>
      <c r="E81" s="220"/>
      <c r="F81" s="191" t="s">
        <v>646</v>
      </c>
      <c r="G81" s="212"/>
    </row>
    <row r="82" spans="1:7" customFormat="1" ht="16.5">
      <c r="A82" s="291"/>
      <c r="B82" s="215" t="s">
        <v>726</v>
      </c>
      <c r="C82" s="215" t="s">
        <v>699</v>
      </c>
      <c r="D82" s="216">
        <v>9800</v>
      </c>
      <c r="E82" s="220"/>
      <c r="F82" s="191" t="s">
        <v>646</v>
      </c>
      <c r="G82" s="212"/>
    </row>
    <row r="83" spans="1:7" customFormat="1" ht="16.5">
      <c r="A83" s="291"/>
      <c r="B83" s="215" t="s">
        <v>727</v>
      </c>
      <c r="C83" s="215" t="s">
        <v>700</v>
      </c>
      <c r="D83" s="216">
        <v>1750.86</v>
      </c>
      <c r="E83" s="220"/>
      <c r="F83" s="191" t="s">
        <v>646</v>
      </c>
      <c r="G83" s="212"/>
    </row>
    <row r="84" spans="1:7" customFormat="1" ht="16.5">
      <c r="A84" s="291"/>
      <c r="B84" s="215" t="s">
        <v>728</v>
      </c>
      <c r="C84" s="215" t="s">
        <v>701</v>
      </c>
      <c r="D84" s="216">
        <v>7350</v>
      </c>
      <c r="E84" s="220"/>
      <c r="F84" s="191" t="s">
        <v>646</v>
      </c>
      <c r="G84" s="212"/>
    </row>
    <row r="85" spans="1:7" customFormat="1" ht="16.5">
      <c r="A85" s="291"/>
      <c r="B85" s="215" t="s">
        <v>729</v>
      </c>
      <c r="C85" s="215" t="s">
        <v>702</v>
      </c>
      <c r="D85" s="216">
        <v>720</v>
      </c>
      <c r="E85" s="220"/>
      <c r="F85" s="191" t="s">
        <v>646</v>
      </c>
      <c r="G85" s="212"/>
    </row>
    <row r="86" spans="1:7" customFormat="1" ht="16.5">
      <c r="A86" s="291"/>
      <c r="B86" s="215" t="s">
        <v>730</v>
      </c>
      <c r="C86" s="215" t="s">
        <v>703</v>
      </c>
      <c r="D86" s="216">
        <v>4608</v>
      </c>
      <c r="E86" s="220"/>
      <c r="F86" s="191" t="s">
        <v>646</v>
      </c>
      <c r="G86" s="212"/>
    </row>
    <row r="87" spans="1:7" customFormat="1" ht="16.5">
      <c r="A87" s="291"/>
      <c r="B87" s="215" t="s">
        <v>731</v>
      </c>
      <c r="C87" s="215" t="s">
        <v>704</v>
      </c>
      <c r="D87" s="216">
        <v>300</v>
      </c>
      <c r="E87" s="220"/>
      <c r="F87" s="191" t="s">
        <v>646</v>
      </c>
      <c r="G87" s="212"/>
    </row>
    <row r="88" spans="1:7" customFormat="1" ht="16.5">
      <c r="A88" s="291"/>
      <c r="B88" s="215" t="s">
        <v>732</v>
      </c>
      <c r="C88" s="215" t="s">
        <v>705</v>
      </c>
      <c r="D88" s="216">
        <v>26.54</v>
      </c>
      <c r="E88" s="220"/>
      <c r="F88" s="191" t="s">
        <v>646</v>
      </c>
      <c r="G88" s="212"/>
    </row>
    <row r="89" spans="1:7" customFormat="1" ht="16.5">
      <c r="A89" s="291"/>
      <c r="B89" s="215" t="s">
        <v>733</v>
      </c>
      <c r="C89" s="215" t="s">
        <v>706</v>
      </c>
      <c r="D89" s="216">
        <v>18.73</v>
      </c>
      <c r="E89" s="220"/>
      <c r="F89" s="191" t="s">
        <v>646</v>
      </c>
      <c r="G89" s="212"/>
    </row>
    <row r="90" spans="1:7" customFormat="1" ht="16.5">
      <c r="A90" s="291"/>
      <c r="B90" s="215" t="s">
        <v>734</v>
      </c>
      <c r="C90" s="215" t="s">
        <v>707</v>
      </c>
      <c r="D90" s="216">
        <v>2886.89</v>
      </c>
      <c r="E90" s="220"/>
      <c r="F90" s="191" t="s">
        <v>646</v>
      </c>
      <c r="G90" s="212"/>
    </row>
    <row r="91" spans="1:7" customFormat="1" ht="16.5">
      <c r="A91" s="291"/>
      <c r="B91" s="215" t="s">
        <v>735</v>
      </c>
      <c r="C91" s="215" t="s">
        <v>708</v>
      </c>
      <c r="D91" s="216">
        <v>95</v>
      </c>
      <c r="E91" s="220"/>
      <c r="F91" s="191" t="s">
        <v>646</v>
      </c>
      <c r="G91" s="212"/>
    </row>
    <row r="92" spans="1:7" customFormat="1" ht="16.5">
      <c r="A92" s="291"/>
      <c r="B92" s="215" t="s">
        <v>736</v>
      </c>
      <c r="C92" s="215" t="s">
        <v>709</v>
      </c>
      <c r="D92" s="216">
        <v>37.4</v>
      </c>
      <c r="E92" s="220"/>
      <c r="F92" s="191" t="s">
        <v>646</v>
      </c>
      <c r="G92" s="212"/>
    </row>
    <row r="93" spans="1:7" customFormat="1" ht="16.5">
      <c r="A93" s="291"/>
      <c r="B93" s="215" t="s">
        <v>754</v>
      </c>
      <c r="C93" s="215" t="s">
        <v>749</v>
      </c>
      <c r="D93" s="216">
        <v>1360.07</v>
      </c>
      <c r="E93" s="220"/>
      <c r="F93" s="191" t="s">
        <v>646</v>
      </c>
      <c r="G93" s="212"/>
    </row>
    <row r="94" spans="1:7" customFormat="1" ht="16.5">
      <c r="A94" s="292"/>
      <c r="B94" s="222" t="s">
        <v>755</v>
      </c>
      <c r="C94" s="215" t="s">
        <v>750</v>
      </c>
      <c r="D94" s="216">
        <v>1069.54</v>
      </c>
      <c r="E94" s="220"/>
      <c r="F94" s="191" t="s">
        <v>646</v>
      </c>
      <c r="G94" s="556"/>
    </row>
    <row r="95" spans="1:7" customFormat="1" ht="18.5" thickBot="1">
      <c r="A95" s="293"/>
      <c r="B95" s="221"/>
      <c r="C95" s="193" t="s">
        <v>710</v>
      </c>
      <c r="D95" s="217"/>
      <c r="E95" s="194"/>
      <c r="F95" s="221"/>
      <c r="G95" s="557"/>
    </row>
    <row r="96" spans="1:7" customFormat="1" ht="13" thickBot="1">
      <c r="A96" s="294"/>
      <c r="G96" s="325"/>
    </row>
    <row r="97" spans="1:7" customFormat="1" ht="18">
      <c r="A97" s="295"/>
      <c r="B97" s="204"/>
      <c r="C97" s="205" t="s">
        <v>935</v>
      </c>
      <c r="D97" s="206"/>
      <c r="E97" s="281"/>
      <c r="F97" s="317"/>
      <c r="G97" s="558" t="s">
        <v>1088</v>
      </c>
    </row>
    <row r="98" spans="1:7" customFormat="1" ht="16.5">
      <c r="A98" s="289">
        <v>44553</v>
      </c>
      <c r="B98" s="222" t="s">
        <v>781</v>
      </c>
      <c r="C98" s="209" t="s">
        <v>692</v>
      </c>
      <c r="D98" s="210"/>
      <c r="E98" s="211">
        <v>3000</v>
      </c>
      <c r="F98" s="268" t="s">
        <v>646</v>
      </c>
      <c r="G98" s="559" t="s">
        <v>1091</v>
      </c>
    </row>
    <row r="99" spans="1:7" customFormat="1" ht="18.5" thickBot="1">
      <c r="A99" s="296"/>
      <c r="B99" s="282"/>
      <c r="C99" s="247" t="s">
        <v>936</v>
      </c>
      <c r="D99" s="273"/>
      <c r="E99" s="283"/>
      <c r="F99" s="318"/>
      <c r="G99" s="560" t="s">
        <v>1090</v>
      </c>
    </row>
    <row r="100" spans="1:7" customFormat="1" ht="17" thickBot="1">
      <c r="A100" s="288"/>
      <c r="B100" s="198"/>
      <c r="C100" s="163"/>
      <c r="D100" s="171"/>
      <c r="E100" s="251"/>
      <c r="F100" s="268"/>
      <c r="G100" s="526"/>
    </row>
    <row r="101" spans="1:7" customFormat="1" ht="18">
      <c r="A101" s="295"/>
      <c r="B101" s="204"/>
      <c r="C101" s="205" t="s">
        <v>937</v>
      </c>
      <c r="D101" s="206"/>
      <c r="E101" s="281"/>
      <c r="F101" s="188"/>
      <c r="G101" s="553"/>
    </row>
    <row r="102" spans="1:7" customFormat="1" ht="16.5">
      <c r="A102" s="289">
        <v>44627</v>
      </c>
      <c r="B102" s="222" t="s">
        <v>938</v>
      </c>
      <c r="C102" s="209" t="s">
        <v>939</v>
      </c>
      <c r="D102" s="210">
        <v>3000</v>
      </c>
      <c r="E102" s="211"/>
      <c r="F102" s="191" t="s">
        <v>646</v>
      </c>
      <c r="G102" s="212"/>
    </row>
    <row r="103" spans="1:7" customFormat="1" ht="18.5" thickBot="1">
      <c r="A103" s="296"/>
      <c r="B103" s="282"/>
      <c r="C103" s="247" t="s">
        <v>940</v>
      </c>
      <c r="D103" s="273"/>
      <c r="E103" s="283"/>
      <c r="F103" s="195"/>
      <c r="G103" s="554"/>
    </row>
    <row r="104" spans="1:7" customFormat="1" ht="17" thickBot="1">
      <c r="A104" s="288"/>
      <c r="B104" s="198"/>
      <c r="C104" s="163"/>
      <c r="D104" s="171"/>
      <c r="E104" s="251"/>
      <c r="F104" s="268"/>
      <c r="G104" s="526"/>
    </row>
    <row r="105" spans="1:7" customFormat="1" ht="18">
      <c r="A105" s="295"/>
      <c r="B105" s="204"/>
      <c r="C105" s="205" t="s">
        <v>941</v>
      </c>
      <c r="D105" s="206"/>
      <c r="E105" s="281"/>
      <c r="F105" s="188"/>
      <c r="G105" s="553"/>
    </row>
    <row r="106" spans="1:7" customFormat="1" ht="16.5">
      <c r="A106" s="289">
        <v>44600</v>
      </c>
      <c r="B106" s="222" t="s">
        <v>943</v>
      </c>
      <c r="C106" s="209" t="s">
        <v>944</v>
      </c>
      <c r="D106" s="210"/>
      <c r="E106" s="211">
        <v>28000</v>
      </c>
      <c r="F106" s="191" t="s">
        <v>646</v>
      </c>
      <c r="G106" s="212"/>
    </row>
    <row r="107" spans="1:7" customFormat="1" ht="18.5" thickBot="1">
      <c r="A107" s="296"/>
      <c r="B107" s="282"/>
      <c r="C107" s="247" t="s">
        <v>945</v>
      </c>
      <c r="D107" s="273"/>
      <c r="E107" s="283"/>
      <c r="F107" s="195"/>
      <c r="G107" s="554"/>
    </row>
    <row r="108" spans="1:7" customFormat="1" ht="17" thickBot="1">
      <c r="A108" s="288"/>
      <c r="B108" s="198"/>
      <c r="C108" s="163"/>
      <c r="D108" s="171"/>
      <c r="E108" s="251"/>
      <c r="F108" s="268"/>
      <c r="G108" s="526"/>
    </row>
    <row r="109" spans="1:7" customFormat="1" ht="18">
      <c r="A109" s="295"/>
      <c r="B109" s="204"/>
      <c r="C109" s="205" t="s">
        <v>942</v>
      </c>
      <c r="D109" s="206"/>
      <c r="E109" s="281"/>
      <c r="F109" s="188"/>
      <c r="G109" s="553"/>
    </row>
    <row r="110" spans="1:7" customFormat="1" ht="16.5">
      <c r="A110" s="289">
        <v>44600</v>
      </c>
      <c r="B110" s="222" t="s">
        <v>946</v>
      </c>
      <c r="C110" s="209" t="s">
        <v>944</v>
      </c>
      <c r="D110" s="210">
        <v>28000</v>
      </c>
      <c r="E110" s="211"/>
      <c r="F110" s="191" t="s">
        <v>646</v>
      </c>
      <c r="G110" s="212"/>
    </row>
    <row r="111" spans="1:7" customFormat="1" ht="18.5" thickBot="1">
      <c r="A111" s="296"/>
      <c r="B111" s="282"/>
      <c r="C111" s="247" t="s">
        <v>945</v>
      </c>
      <c r="D111" s="273"/>
      <c r="E111" s="283"/>
      <c r="F111" s="195"/>
      <c r="G111" s="554"/>
    </row>
    <row r="112" spans="1:7" customFormat="1" ht="13" thickBot="1">
      <c r="A112" s="294"/>
      <c r="G112" s="325"/>
    </row>
    <row r="113" spans="1:7" customFormat="1" ht="18">
      <c r="A113" s="295"/>
      <c r="B113" s="204"/>
      <c r="C113" s="205" t="s">
        <v>1043</v>
      </c>
      <c r="D113" s="206"/>
      <c r="E113" s="281"/>
      <c r="F113" s="188"/>
      <c r="G113" s="553"/>
    </row>
    <row r="114" spans="1:7" customFormat="1" ht="16.5">
      <c r="A114" s="289">
        <v>44589</v>
      </c>
      <c r="B114" s="222" t="s">
        <v>1044</v>
      </c>
      <c r="C114" s="209" t="s">
        <v>1045</v>
      </c>
      <c r="D114" s="210">
        <v>13007.59</v>
      </c>
      <c r="E114" s="211"/>
      <c r="F114" s="191" t="s">
        <v>646</v>
      </c>
      <c r="G114" s="212"/>
    </row>
    <row r="115" spans="1:7" customFormat="1" ht="18.5" thickBot="1">
      <c r="A115" s="296"/>
      <c r="B115" s="282"/>
      <c r="C115" s="247" t="s">
        <v>1046</v>
      </c>
      <c r="D115" s="273"/>
      <c r="E115" s="283"/>
      <c r="F115" s="195"/>
      <c r="G115" s="554"/>
    </row>
    <row r="116" spans="1:7" customFormat="1" ht="13" thickBot="1">
      <c r="A116" s="294"/>
      <c r="G116" s="325"/>
    </row>
    <row r="117" spans="1:7" customFormat="1" ht="18">
      <c r="A117" s="295"/>
      <c r="B117" s="204"/>
      <c r="C117" s="205" t="s">
        <v>1060</v>
      </c>
      <c r="D117" s="206"/>
      <c r="E117" s="281"/>
      <c r="F117" s="188"/>
      <c r="G117" s="553"/>
    </row>
    <row r="118" spans="1:7" customFormat="1" ht="16.5">
      <c r="A118" s="289">
        <v>44683</v>
      </c>
      <c r="B118" s="222" t="s">
        <v>894</v>
      </c>
      <c r="C118" s="209" t="s">
        <v>1065</v>
      </c>
      <c r="D118" s="210">
        <v>926.67</v>
      </c>
      <c r="E118" s="211"/>
      <c r="F118" s="191" t="s">
        <v>646</v>
      </c>
      <c r="G118" s="212"/>
    </row>
    <row r="119" spans="1:7" customFormat="1" ht="18.5" thickBot="1">
      <c r="A119" s="296"/>
      <c r="B119" s="282"/>
      <c r="C119" s="247" t="s">
        <v>1071</v>
      </c>
      <c r="D119" s="273"/>
      <c r="E119" s="283"/>
      <c r="F119" s="195"/>
      <c r="G119" s="554"/>
    </row>
    <row r="120" spans="1:7" customFormat="1" ht="13" thickBot="1">
      <c r="A120" s="294"/>
      <c r="G120" s="325"/>
    </row>
    <row r="121" spans="1:7" customFormat="1" ht="18">
      <c r="A121" s="295"/>
      <c r="B121" s="204"/>
      <c r="C121" s="205" t="s">
        <v>1064</v>
      </c>
      <c r="D121" s="206"/>
      <c r="E121" s="281"/>
      <c r="F121" s="188"/>
      <c r="G121" s="553"/>
    </row>
    <row r="122" spans="1:7" customFormat="1" ht="16.5">
      <c r="A122" s="289">
        <v>44683</v>
      </c>
      <c r="B122" s="222" t="s">
        <v>1061</v>
      </c>
      <c r="C122" s="209" t="s">
        <v>1062</v>
      </c>
      <c r="D122" s="210">
        <v>388.08</v>
      </c>
      <c r="E122" s="211"/>
      <c r="F122" s="191" t="s">
        <v>646</v>
      </c>
      <c r="G122" s="212"/>
    </row>
    <row r="123" spans="1:7" customFormat="1" ht="18.5" thickBot="1">
      <c r="A123" s="296"/>
      <c r="B123" s="282"/>
      <c r="C123" s="247" t="s">
        <v>1063</v>
      </c>
      <c r="D123" s="273"/>
      <c r="E123" s="283"/>
      <c r="F123" s="195"/>
      <c r="G123" s="554"/>
    </row>
    <row r="124" spans="1:7" customFormat="1" ht="13" thickBot="1">
      <c r="A124" s="294"/>
      <c r="G124" s="325"/>
    </row>
    <row r="125" spans="1:7" customFormat="1" ht="18">
      <c r="A125" s="295"/>
      <c r="B125" s="204"/>
      <c r="C125" s="205" t="s">
        <v>1085</v>
      </c>
      <c r="D125" s="206"/>
      <c r="E125" s="281"/>
      <c r="F125" s="188"/>
      <c r="G125" s="553"/>
    </row>
    <row r="126" spans="1:7" customFormat="1" ht="16.5">
      <c r="A126" s="289">
        <v>44690</v>
      </c>
      <c r="B126" s="222" t="s">
        <v>1086</v>
      </c>
      <c r="C126" s="209" t="s">
        <v>1087</v>
      </c>
      <c r="D126" s="210">
        <v>8500</v>
      </c>
      <c r="E126" s="211"/>
      <c r="F126" s="191" t="s">
        <v>646</v>
      </c>
      <c r="G126" s="212" t="s">
        <v>1105</v>
      </c>
    </row>
    <row r="127" spans="1:7" customFormat="1" ht="18.5" thickBot="1">
      <c r="A127" s="296"/>
      <c r="B127" s="282"/>
      <c r="C127" s="247" t="s">
        <v>1094</v>
      </c>
      <c r="D127" s="273"/>
      <c r="E127" s="283"/>
      <c r="F127" s="195"/>
      <c r="G127" s="554"/>
    </row>
    <row r="128" spans="1:7" customFormat="1" ht="13" thickBot="1">
      <c r="A128" s="294"/>
      <c r="G128" s="325"/>
    </row>
    <row r="129" spans="1:7" customFormat="1" ht="18">
      <c r="A129" s="295"/>
      <c r="B129" s="204"/>
      <c r="C129" s="205" t="s">
        <v>1092</v>
      </c>
      <c r="D129" s="206"/>
      <c r="E129" s="281"/>
      <c r="F129" s="317"/>
      <c r="G129" s="558"/>
    </row>
    <row r="130" spans="1:7" customFormat="1" ht="16.5">
      <c r="A130" s="289">
        <v>44553</v>
      </c>
      <c r="B130" s="222" t="s">
        <v>781</v>
      </c>
      <c r="C130" s="209" t="s">
        <v>692</v>
      </c>
      <c r="D130" s="210">
        <v>3000</v>
      </c>
      <c r="E130" s="211"/>
      <c r="F130" s="191" t="s">
        <v>646</v>
      </c>
      <c r="G130" s="559" t="s">
        <v>1008</v>
      </c>
    </row>
    <row r="131" spans="1:7" customFormat="1" ht="18.5" thickBot="1">
      <c r="A131" s="296"/>
      <c r="B131" s="282"/>
      <c r="C131" s="247" t="s">
        <v>1093</v>
      </c>
      <c r="D131" s="273"/>
      <c r="E131" s="283"/>
      <c r="F131" s="318"/>
      <c r="G131" s="560" t="s">
        <v>1089</v>
      </c>
    </row>
    <row r="132" spans="1:7" customFormat="1" ht="13" thickBot="1">
      <c r="A132" s="294"/>
      <c r="G132" s="325"/>
    </row>
    <row r="133" spans="1:7" customFormat="1" ht="18">
      <c r="A133" s="295"/>
      <c r="B133" s="204"/>
      <c r="C133" s="205" t="s">
        <v>1095</v>
      </c>
      <c r="D133" s="206"/>
      <c r="E133" s="281"/>
      <c r="F133" s="188"/>
      <c r="G133" s="553"/>
    </row>
    <row r="134" spans="1:7" customFormat="1" ht="16.5">
      <c r="A134" s="289">
        <v>44698</v>
      </c>
      <c r="B134" s="222" t="s">
        <v>1096</v>
      </c>
      <c r="C134" s="209" t="s">
        <v>1097</v>
      </c>
      <c r="D134" s="210">
        <v>113274</v>
      </c>
      <c r="E134" s="211"/>
      <c r="F134" s="191" t="s">
        <v>646</v>
      </c>
      <c r="G134" s="212" t="s">
        <v>1101</v>
      </c>
    </row>
    <row r="135" spans="1:7" customFormat="1" ht="18.5" thickBot="1">
      <c r="A135" s="296"/>
      <c r="B135" s="282"/>
      <c r="C135" s="247" t="s">
        <v>1098</v>
      </c>
      <c r="D135" s="273"/>
      <c r="E135" s="283"/>
      <c r="F135" s="195"/>
      <c r="G135" s="554"/>
    </row>
    <row r="136" spans="1:7" customFormat="1" ht="13" thickBot="1">
      <c r="A136" s="294"/>
      <c r="G136" s="325"/>
    </row>
    <row r="137" spans="1:7" customFormat="1" ht="18">
      <c r="A137" s="295"/>
      <c r="B137" s="204"/>
      <c r="C137" s="205" t="s">
        <v>1102</v>
      </c>
      <c r="D137" s="206"/>
      <c r="E137" s="281"/>
      <c r="F137" s="188"/>
      <c r="G137" s="553"/>
    </row>
    <row r="138" spans="1:7" customFormat="1" ht="16.5">
      <c r="A138" s="289">
        <v>44726</v>
      </c>
      <c r="B138" s="222" t="s">
        <v>1103</v>
      </c>
      <c r="C138" s="209" t="s">
        <v>1104</v>
      </c>
      <c r="D138" s="210">
        <v>30145</v>
      </c>
      <c r="E138" s="211"/>
      <c r="F138" s="191" t="s">
        <v>646</v>
      </c>
      <c r="G138" s="212" t="s">
        <v>1105</v>
      </c>
    </row>
    <row r="139" spans="1:7" customFormat="1" ht="18.5" thickBot="1">
      <c r="A139" s="296"/>
      <c r="B139" s="282"/>
      <c r="C139" s="247" t="s">
        <v>1098</v>
      </c>
      <c r="D139" s="273"/>
      <c r="E139" s="283"/>
      <c r="F139" s="195"/>
      <c r="G139" s="554"/>
    </row>
    <row r="140" spans="1:7" customFormat="1" ht="13" thickBot="1">
      <c r="A140" s="294"/>
      <c r="G140" s="325"/>
    </row>
    <row r="141" spans="1:7" customFormat="1" ht="18">
      <c r="A141" s="295"/>
      <c r="B141" s="204"/>
      <c r="C141" s="205" t="s">
        <v>1425</v>
      </c>
      <c r="D141" s="206"/>
      <c r="E141" s="281"/>
      <c r="F141" s="188"/>
      <c r="G141" s="553"/>
    </row>
    <row r="142" spans="1:7" customFormat="1" ht="16.5">
      <c r="A142" s="289">
        <v>44650</v>
      </c>
      <c r="B142" s="222">
        <v>0</v>
      </c>
      <c r="C142" s="209" t="s">
        <v>1426</v>
      </c>
      <c r="D142" s="210">
        <v>2500</v>
      </c>
      <c r="E142" s="211"/>
      <c r="F142" s="191" t="s">
        <v>646</v>
      </c>
      <c r="G142" s="212" t="s">
        <v>1101</v>
      </c>
    </row>
    <row r="143" spans="1:7" customFormat="1" ht="18.5" thickBot="1">
      <c r="A143" s="296"/>
      <c r="B143" s="282"/>
      <c r="C143" s="247" t="s">
        <v>1098</v>
      </c>
      <c r="D143" s="273"/>
      <c r="E143" s="283"/>
      <c r="F143" s="195"/>
      <c r="G143" s="554"/>
    </row>
    <row r="144" spans="1:7" customFormat="1" ht="13" thickBot="1">
      <c r="A144" s="294"/>
      <c r="G144" s="325"/>
    </row>
    <row r="145" spans="1:7" customFormat="1" ht="18">
      <c r="A145" s="295"/>
      <c r="B145" s="204"/>
      <c r="C145" s="205"/>
      <c r="D145" s="206"/>
      <c r="E145" s="281"/>
      <c r="F145" s="188"/>
      <c r="G145" s="553"/>
    </row>
    <row r="146" spans="1:7" customFormat="1" ht="18">
      <c r="A146" s="289"/>
      <c r="B146" s="222"/>
      <c r="C146" s="470" t="s">
        <v>1468</v>
      </c>
      <c r="D146" s="210"/>
      <c r="E146" s="211"/>
      <c r="F146" s="191"/>
      <c r="G146" s="212"/>
    </row>
    <row r="147" spans="1:7" customFormat="1" ht="18.5" thickBot="1">
      <c r="A147" s="296"/>
      <c r="B147" s="282"/>
      <c r="C147" s="247"/>
      <c r="D147" s="273"/>
      <c r="E147" s="283"/>
      <c r="F147" s="195"/>
      <c r="G147" s="554"/>
    </row>
    <row r="148" spans="1:7" customFormat="1" ht="13" thickBot="1">
      <c r="A148" s="294"/>
      <c r="G148" s="325"/>
    </row>
    <row r="149" spans="1:7" customFormat="1" ht="18">
      <c r="A149" s="295"/>
      <c r="B149" s="204"/>
      <c r="C149" s="205" t="s">
        <v>1467</v>
      </c>
      <c r="D149" s="206"/>
      <c r="E149" s="281"/>
      <c r="F149" s="188"/>
      <c r="G149" s="553"/>
    </row>
    <row r="150" spans="1:7" customFormat="1" ht="16.5">
      <c r="A150" s="289">
        <v>44385</v>
      </c>
      <c r="B150" s="222" t="s">
        <v>1463</v>
      </c>
      <c r="C150" s="209" t="s">
        <v>1466</v>
      </c>
      <c r="D150" s="210">
        <v>320652.12</v>
      </c>
      <c r="E150" s="211"/>
      <c r="F150" s="191" t="s">
        <v>646</v>
      </c>
      <c r="G150" s="212" t="s">
        <v>1464</v>
      </c>
    </row>
    <row r="151" spans="1:7" customFormat="1" ht="18.5" thickBot="1">
      <c r="A151" s="296"/>
      <c r="B151" s="282"/>
      <c r="C151" s="247" t="s">
        <v>1465</v>
      </c>
      <c r="D151" s="273"/>
      <c r="E151" s="283"/>
      <c r="F151" s="195"/>
      <c r="G151" s="554"/>
    </row>
    <row r="152" spans="1:7" customFormat="1" ht="13" thickBot="1">
      <c r="A152" s="294"/>
      <c r="G152" s="325"/>
    </row>
    <row r="153" spans="1:7" customFormat="1" ht="18">
      <c r="A153" s="295"/>
      <c r="B153" s="204"/>
      <c r="C153" s="205" t="s">
        <v>1469</v>
      </c>
      <c r="D153" s="206"/>
      <c r="E153" s="281"/>
      <c r="F153" s="188"/>
      <c r="G153" s="553"/>
    </row>
    <row r="154" spans="1:7" customFormat="1" ht="16.5">
      <c r="A154" s="289">
        <v>44462</v>
      </c>
      <c r="B154" s="222" t="s">
        <v>1450</v>
      </c>
      <c r="C154" s="209" t="s">
        <v>1470</v>
      </c>
      <c r="D154" s="210">
        <v>19200</v>
      </c>
      <c r="E154" s="211"/>
      <c r="F154" s="191" t="s">
        <v>646</v>
      </c>
      <c r="G154" s="212" t="s">
        <v>1471</v>
      </c>
    </row>
    <row r="155" spans="1:7" customFormat="1" ht="16.5">
      <c r="A155" s="289"/>
      <c r="B155" s="258" t="s">
        <v>1463</v>
      </c>
      <c r="C155" s="258" t="s">
        <v>1466</v>
      </c>
      <c r="D155" s="210"/>
      <c r="E155" s="211">
        <v>19200</v>
      </c>
      <c r="F155" s="191" t="s">
        <v>646</v>
      </c>
      <c r="G155" s="212"/>
    </row>
    <row r="156" spans="1:7" customFormat="1" ht="18.5" thickBot="1">
      <c r="A156" s="296"/>
      <c r="B156" s="282"/>
      <c r="C156" s="247" t="s">
        <v>1475</v>
      </c>
      <c r="D156" s="273"/>
      <c r="E156" s="283"/>
      <c r="F156" s="195"/>
      <c r="G156" s="554"/>
    </row>
    <row r="157" spans="1:7" customFormat="1" ht="18.5" thickBot="1">
      <c r="A157" s="471"/>
      <c r="B157" s="222"/>
      <c r="C157" s="448"/>
      <c r="D157" s="210"/>
      <c r="E157" s="211"/>
      <c r="F157" s="472"/>
      <c r="G157" s="552"/>
    </row>
    <row r="158" spans="1:7" customFormat="1" ht="18">
      <c r="A158" s="295"/>
      <c r="B158" s="204"/>
      <c r="C158" s="205" t="s">
        <v>1472</v>
      </c>
      <c r="D158" s="206"/>
      <c r="E158" s="281"/>
      <c r="F158" s="188"/>
      <c r="G158" s="553"/>
    </row>
    <row r="159" spans="1:7" customFormat="1" ht="16.5">
      <c r="A159" s="289">
        <v>44601</v>
      </c>
      <c r="B159" s="209" t="s">
        <v>1444</v>
      </c>
      <c r="C159" s="209" t="s">
        <v>1473</v>
      </c>
      <c r="D159" s="210">
        <v>49128.09</v>
      </c>
      <c r="E159" s="211"/>
      <c r="F159" s="191" t="s">
        <v>646</v>
      </c>
      <c r="G159" s="212" t="s">
        <v>1471</v>
      </c>
    </row>
    <row r="160" spans="1:7" customFormat="1" ht="16.5">
      <c r="A160" s="289"/>
      <c r="B160" s="258" t="s">
        <v>1463</v>
      </c>
      <c r="C160" s="258" t="s">
        <v>1466</v>
      </c>
      <c r="D160" s="210"/>
      <c r="E160" s="211">
        <v>49128.09</v>
      </c>
      <c r="F160" s="191" t="s">
        <v>646</v>
      </c>
      <c r="G160" s="212"/>
    </row>
    <row r="161" spans="1:7" customFormat="1" ht="18.5" thickBot="1">
      <c r="A161" s="296"/>
      <c r="B161" s="282"/>
      <c r="C161" s="247" t="s">
        <v>1476</v>
      </c>
      <c r="D161" s="273"/>
      <c r="E161" s="283"/>
      <c r="F161" s="195"/>
      <c r="G161" s="554"/>
    </row>
    <row r="162" spans="1:7" customFormat="1" ht="13" thickBot="1">
      <c r="G162" s="325"/>
    </row>
    <row r="163" spans="1:7" customFormat="1" ht="18">
      <c r="A163" s="295"/>
      <c r="B163" s="204"/>
      <c r="C163" s="205" t="s">
        <v>1477</v>
      </c>
      <c r="D163" s="206"/>
      <c r="E163" s="281"/>
      <c r="F163" s="188"/>
      <c r="G163" s="553"/>
    </row>
    <row r="164" spans="1:7" customFormat="1" ht="16.5">
      <c r="A164" s="289">
        <v>44601</v>
      </c>
      <c r="B164" s="222" t="s">
        <v>1452</v>
      </c>
      <c r="C164" s="209" t="s">
        <v>1478</v>
      </c>
      <c r="D164" s="210">
        <v>25000</v>
      </c>
      <c r="E164" s="211"/>
      <c r="F164" s="191" t="s">
        <v>646</v>
      </c>
      <c r="G164" s="212" t="s">
        <v>1471</v>
      </c>
    </row>
    <row r="165" spans="1:7" customFormat="1" ht="16.5">
      <c r="A165" s="289"/>
      <c r="B165" s="258" t="s">
        <v>1463</v>
      </c>
      <c r="C165" s="258" t="s">
        <v>1466</v>
      </c>
      <c r="D165" s="210"/>
      <c r="E165" s="211">
        <v>25000</v>
      </c>
      <c r="F165" s="191" t="s">
        <v>646</v>
      </c>
      <c r="G165" s="212"/>
    </row>
    <row r="166" spans="1:7" customFormat="1" ht="18.5" thickBot="1">
      <c r="A166" s="296"/>
      <c r="B166" s="282"/>
      <c r="C166" s="247" t="s">
        <v>1480</v>
      </c>
      <c r="D166" s="273"/>
      <c r="E166" s="283"/>
      <c r="F166" s="195"/>
      <c r="G166" s="554"/>
    </row>
    <row r="167" spans="1:7" customFormat="1" ht="13" thickBot="1">
      <c r="G167" s="325"/>
    </row>
    <row r="168" spans="1:7" customFormat="1" ht="18">
      <c r="A168" s="295"/>
      <c r="B168" s="204"/>
      <c r="C168" s="205" t="s">
        <v>1481</v>
      </c>
      <c r="D168" s="206"/>
      <c r="E168" s="281"/>
      <c r="F168" s="188"/>
      <c r="G168" s="553"/>
    </row>
    <row r="169" spans="1:7" customFormat="1">
      <c r="A169" s="473">
        <v>154377</v>
      </c>
      <c r="B169" s="474" t="s">
        <v>1450</v>
      </c>
      <c r="C169" s="357" t="s">
        <v>1470</v>
      </c>
      <c r="D169" s="475">
        <v>19200</v>
      </c>
      <c r="E169" s="476"/>
      <c r="F169" s="477" t="s">
        <v>14</v>
      </c>
      <c r="G169" s="561" t="s">
        <v>1471</v>
      </c>
    </row>
    <row r="170" spans="1:7" customFormat="1">
      <c r="A170" s="473"/>
      <c r="B170" s="478" t="s">
        <v>1474</v>
      </c>
      <c r="C170" s="478" t="s">
        <v>1466</v>
      </c>
      <c r="D170" s="475"/>
      <c r="E170" s="476">
        <v>19200</v>
      </c>
      <c r="F170" s="477"/>
      <c r="G170" s="561"/>
    </row>
    <row r="171" spans="1:7" customFormat="1" ht="19" thickBot="1">
      <c r="A171" s="479"/>
      <c r="B171" s="480"/>
      <c r="C171" s="481" t="s">
        <v>1475</v>
      </c>
      <c r="D171" s="482"/>
      <c r="E171" s="483"/>
      <c r="F171" s="484"/>
      <c r="G171" s="562"/>
    </row>
    <row r="172" spans="1:7" customFormat="1" ht="13" thickBot="1">
      <c r="A172" s="294"/>
      <c r="G172" s="325"/>
    </row>
    <row r="173" spans="1:7" customFormat="1" ht="18">
      <c r="A173" s="295"/>
      <c r="B173" s="204"/>
      <c r="C173" s="205" t="s">
        <v>1479</v>
      </c>
      <c r="D173" s="206"/>
      <c r="E173" s="281"/>
      <c r="F173" s="188"/>
      <c r="G173" s="553"/>
    </row>
    <row r="174" spans="1:7" customFormat="1" ht="16.5">
      <c r="A174" s="289">
        <v>44742</v>
      </c>
      <c r="B174" s="222" t="s">
        <v>1463</v>
      </c>
      <c r="C174" s="209" t="s">
        <v>1466</v>
      </c>
      <c r="D174" s="210">
        <v>7.51</v>
      </c>
      <c r="E174" s="211"/>
      <c r="F174" s="191" t="s">
        <v>646</v>
      </c>
      <c r="G174" s="212" t="s">
        <v>901</v>
      </c>
    </row>
    <row r="175" spans="1:7" customFormat="1" ht="16.5">
      <c r="A175" s="289"/>
      <c r="B175" s="258" t="s">
        <v>1450</v>
      </c>
      <c r="C175" s="258" t="s">
        <v>1470</v>
      </c>
      <c r="D175" s="210"/>
      <c r="E175" s="211">
        <v>7.51</v>
      </c>
      <c r="F175" s="191" t="s">
        <v>646</v>
      </c>
      <c r="G175" s="212"/>
    </row>
    <row r="176" spans="1:7" customFormat="1" ht="18.5" thickBot="1">
      <c r="A176" s="296"/>
      <c r="B176" s="282"/>
      <c r="C176" s="247" t="s">
        <v>1482</v>
      </c>
      <c r="D176" s="273"/>
      <c r="E176" s="283"/>
      <c r="F176" s="195"/>
      <c r="G176" s="554"/>
    </row>
    <row r="177" spans="1:7" customFormat="1" ht="12.5">
      <c r="A177" s="294"/>
      <c r="G177" s="325"/>
    </row>
    <row r="178" spans="1:7" customFormat="1" ht="18">
      <c r="A178" s="489"/>
      <c r="B178" s="443"/>
      <c r="C178" s="224" t="s">
        <v>1508</v>
      </c>
      <c r="D178" s="444"/>
      <c r="E178" s="445"/>
      <c r="F178" s="227"/>
      <c r="G178" s="546"/>
    </row>
    <row r="179" spans="1:7" customFormat="1" ht="16.5">
      <c r="A179" s="490">
        <v>44378</v>
      </c>
      <c r="B179" s="222" t="s">
        <v>1506</v>
      </c>
      <c r="C179" s="209" t="s">
        <v>1524</v>
      </c>
      <c r="D179" s="210">
        <v>1799</v>
      </c>
      <c r="E179" s="211"/>
      <c r="F179" s="191" t="s">
        <v>646</v>
      </c>
      <c r="G179" s="547" t="s">
        <v>1545</v>
      </c>
    </row>
    <row r="180" spans="1:7" customFormat="1" ht="16.5">
      <c r="A180" s="490"/>
      <c r="B180" s="222" t="s">
        <v>1507</v>
      </c>
      <c r="C180" s="209" t="s">
        <v>1513</v>
      </c>
      <c r="D180" s="210">
        <v>33000</v>
      </c>
      <c r="E180" s="211"/>
      <c r="F180" s="191" t="s">
        <v>646</v>
      </c>
      <c r="G180" s="547"/>
    </row>
    <row r="181" spans="1:7" customFormat="1" ht="16.5">
      <c r="A181" s="490"/>
      <c r="B181" s="222" t="s">
        <v>1509</v>
      </c>
      <c r="C181" s="209" t="s">
        <v>1510</v>
      </c>
      <c r="D181" s="210">
        <v>4200.2</v>
      </c>
      <c r="E181" s="211"/>
      <c r="F181" s="191" t="s">
        <v>646</v>
      </c>
      <c r="G181" s="547"/>
    </row>
    <row r="182" spans="1:7" customFormat="1" ht="16.5">
      <c r="A182" s="490"/>
      <c r="B182" s="222" t="s">
        <v>1511</v>
      </c>
      <c r="C182" s="209" t="s">
        <v>1512</v>
      </c>
      <c r="D182" s="210">
        <v>10081.84</v>
      </c>
      <c r="E182" s="211"/>
      <c r="F182" s="191" t="s">
        <v>646</v>
      </c>
      <c r="G182" s="547"/>
    </row>
    <row r="183" spans="1:7" customFormat="1" ht="16.5">
      <c r="A183" s="490"/>
      <c r="B183" s="222" t="s">
        <v>1514</v>
      </c>
      <c r="C183" s="209" t="s">
        <v>1515</v>
      </c>
      <c r="D183" s="210">
        <v>33000</v>
      </c>
      <c r="E183" s="211"/>
      <c r="F183" s="191" t="s">
        <v>646</v>
      </c>
      <c r="G183" s="547"/>
    </row>
    <row r="184" spans="1:7" customFormat="1" ht="16.5">
      <c r="A184" s="490"/>
      <c r="B184" s="222" t="s">
        <v>1516</v>
      </c>
      <c r="C184" s="209" t="s">
        <v>1517</v>
      </c>
      <c r="D184" s="210">
        <v>28717.25</v>
      </c>
      <c r="E184" s="211"/>
      <c r="F184" s="191" t="s">
        <v>646</v>
      </c>
      <c r="G184" s="547"/>
    </row>
    <row r="185" spans="1:7" customFormat="1" ht="16.5">
      <c r="A185" s="490"/>
      <c r="B185" s="222" t="s">
        <v>1518</v>
      </c>
      <c r="C185" s="209" t="s">
        <v>1519</v>
      </c>
      <c r="D185" s="210">
        <v>6167.06</v>
      </c>
      <c r="E185" s="211"/>
      <c r="F185" s="191" t="s">
        <v>646</v>
      </c>
      <c r="G185" s="547"/>
    </row>
    <row r="186" spans="1:7" customFormat="1" ht="16.5">
      <c r="A186" s="490"/>
      <c r="B186" s="222" t="s">
        <v>1520</v>
      </c>
      <c r="C186" s="209" t="s">
        <v>1521</v>
      </c>
      <c r="D186" s="210">
        <v>8000</v>
      </c>
      <c r="E186" s="211"/>
      <c r="F186" s="191" t="s">
        <v>646</v>
      </c>
      <c r="G186" s="547"/>
    </row>
    <row r="187" spans="1:7" customFormat="1" ht="16.5">
      <c r="A187" s="490"/>
      <c r="B187" s="222" t="s">
        <v>1522</v>
      </c>
      <c r="C187" s="209" t="s">
        <v>1523</v>
      </c>
      <c r="D187" s="210">
        <v>2500</v>
      </c>
      <c r="E187" s="211"/>
      <c r="F187" s="191" t="s">
        <v>646</v>
      </c>
      <c r="G187" s="547"/>
    </row>
    <row r="188" spans="1:7" customFormat="1" ht="16.5">
      <c r="A188" s="490"/>
      <c r="B188" s="222" t="s">
        <v>1525</v>
      </c>
      <c r="C188" s="209" t="s">
        <v>1526</v>
      </c>
      <c r="D188" s="210">
        <v>50000</v>
      </c>
      <c r="E188" s="211"/>
      <c r="F188" s="191" t="s">
        <v>646</v>
      </c>
      <c r="G188" s="547"/>
    </row>
    <row r="189" spans="1:7" customFormat="1" ht="16.5">
      <c r="A189" s="490"/>
      <c r="B189" s="222" t="s">
        <v>1281</v>
      </c>
      <c r="C189" s="209" t="s">
        <v>1527</v>
      </c>
      <c r="D189" s="210">
        <v>6025</v>
      </c>
      <c r="E189" s="211"/>
      <c r="F189" s="191" t="s">
        <v>646</v>
      </c>
      <c r="G189" s="547"/>
    </row>
    <row r="190" spans="1:7" customFormat="1" ht="16.5">
      <c r="A190" s="490"/>
      <c r="B190" s="222" t="s">
        <v>1528</v>
      </c>
      <c r="C190" s="209" t="s">
        <v>1529</v>
      </c>
      <c r="D190" s="210">
        <v>14314.03</v>
      </c>
      <c r="E190" s="211"/>
      <c r="F190" s="191" t="s">
        <v>646</v>
      </c>
      <c r="G190" s="547"/>
    </row>
    <row r="191" spans="1:7" customFormat="1" ht="16.5">
      <c r="A191" s="490"/>
      <c r="B191" s="222" t="s">
        <v>1530</v>
      </c>
      <c r="C191" s="209" t="s">
        <v>1531</v>
      </c>
      <c r="D191" s="210">
        <v>32.93</v>
      </c>
      <c r="E191" s="211"/>
      <c r="F191" s="191" t="s">
        <v>646</v>
      </c>
      <c r="G191" s="547"/>
    </row>
    <row r="192" spans="1:7" customFormat="1" ht="16.5">
      <c r="A192" s="490"/>
      <c r="B192" s="222" t="s">
        <v>1532</v>
      </c>
      <c r="C192" s="209" t="s">
        <v>1533</v>
      </c>
      <c r="D192" s="210">
        <v>118051.45</v>
      </c>
      <c r="E192" s="211"/>
      <c r="F192" s="191" t="s">
        <v>646</v>
      </c>
      <c r="G192" s="547"/>
    </row>
    <row r="193" spans="1:8" customFormat="1" ht="16.5">
      <c r="A193" s="490"/>
      <c r="B193" s="222" t="s">
        <v>1534</v>
      </c>
      <c r="C193" s="209" t="s">
        <v>1535</v>
      </c>
      <c r="D193" s="210">
        <v>13050.35</v>
      </c>
      <c r="E193" s="211"/>
      <c r="F193" s="191" t="s">
        <v>646</v>
      </c>
      <c r="G193" s="547"/>
    </row>
    <row r="194" spans="1:8" customFormat="1" ht="16.5">
      <c r="A194" s="490"/>
      <c r="B194" s="222" t="s">
        <v>1536</v>
      </c>
      <c r="C194" s="209" t="s">
        <v>1537</v>
      </c>
      <c r="D194" s="210">
        <v>3720</v>
      </c>
      <c r="E194" s="211"/>
      <c r="F194" s="191" t="s">
        <v>646</v>
      </c>
      <c r="G194" s="547"/>
    </row>
    <row r="195" spans="1:8" customFormat="1" ht="16.5">
      <c r="A195" s="491"/>
      <c r="B195" s="222" t="s">
        <v>1538</v>
      </c>
      <c r="C195" s="209" t="s">
        <v>1539</v>
      </c>
      <c r="D195" s="210">
        <v>1793.51</v>
      </c>
      <c r="E195" s="488"/>
      <c r="F195" s="191" t="s">
        <v>646</v>
      </c>
      <c r="G195" s="563"/>
    </row>
    <row r="196" spans="1:8" customFormat="1" ht="16.5">
      <c r="A196" s="491"/>
      <c r="B196" s="222" t="s">
        <v>1540</v>
      </c>
      <c r="C196" s="209" t="s">
        <v>1541</v>
      </c>
      <c r="D196" s="210">
        <v>4794.17</v>
      </c>
      <c r="E196" s="488"/>
      <c r="F196" s="191" t="s">
        <v>646</v>
      </c>
      <c r="G196" s="563"/>
    </row>
    <row r="197" spans="1:8" customFormat="1" ht="16.5">
      <c r="A197" s="491"/>
      <c r="B197" s="222" t="s">
        <v>1542</v>
      </c>
      <c r="C197" s="209" t="s">
        <v>1543</v>
      </c>
      <c r="D197" s="210">
        <v>100066.65</v>
      </c>
      <c r="E197" s="488"/>
      <c r="F197" s="191" t="s">
        <v>646</v>
      </c>
      <c r="G197" s="563"/>
    </row>
    <row r="198" spans="1:8" customFormat="1" ht="12.5">
      <c r="A198" s="491"/>
      <c r="B198" s="488"/>
      <c r="C198" s="488"/>
      <c r="D198" s="488"/>
      <c r="E198" s="494"/>
      <c r="F198" s="488"/>
      <c r="G198" s="563"/>
    </row>
    <row r="199" spans="1:8" customFormat="1" ht="16.5">
      <c r="A199" s="492"/>
      <c r="B199" s="493"/>
      <c r="C199" s="495" t="s">
        <v>1544</v>
      </c>
      <c r="D199" s="493"/>
      <c r="E199" s="493"/>
      <c r="F199" s="493"/>
      <c r="G199" s="564"/>
    </row>
    <row r="200" spans="1:8" customFormat="1" ht="12.5">
      <c r="A200" s="294"/>
      <c r="G200" s="325"/>
    </row>
    <row r="201" spans="1:8" customFormat="1" ht="18">
      <c r="A201" s="489"/>
      <c r="B201" s="443"/>
      <c r="C201" s="224" t="s">
        <v>1546</v>
      </c>
      <c r="D201" s="444"/>
      <c r="E201" s="445"/>
      <c r="F201" s="227"/>
      <c r="G201" s="546"/>
    </row>
    <row r="202" spans="1:8" customFormat="1" ht="16.5">
      <c r="A202" s="490">
        <v>44378</v>
      </c>
      <c r="B202" s="222" t="s">
        <v>1547</v>
      </c>
      <c r="C202" s="209" t="s">
        <v>1548</v>
      </c>
      <c r="D202" s="210">
        <v>50000</v>
      </c>
      <c r="E202" s="211"/>
      <c r="F202" s="191" t="s">
        <v>646</v>
      </c>
      <c r="G202" s="547" t="s">
        <v>1545</v>
      </c>
    </row>
    <row r="203" spans="1:8" customFormat="1" ht="16.5">
      <c r="A203" s="490"/>
      <c r="B203" s="222" t="s">
        <v>1549</v>
      </c>
      <c r="C203" s="209" t="s">
        <v>1550</v>
      </c>
      <c r="D203" s="210">
        <v>100000</v>
      </c>
      <c r="E203" s="211"/>
      <c r="F203" s="191" t="s">
        <v>646</v>
      </c>
      <c r="G203" s="547"/>
    </row>
    <row r="204" spans="1:8" customFormat="1" ht="16.5">
      <c r="A204" s="490"/>
      <c r="B204" s="222" t="s">
        <v>1551</v>
      </c>
      <c r="C204" s="209" t="s">
        <v>1552</v>
      </c>
      <c r="D204" s="210">
        <v>50000</v>
      </c>
      <c r="E204" s="211"/>
      <c r="F204" s="191" t="s">
        <v>646</v>
      </c>
      <c r="G204" s="547"/>
    </row>
    <row r="205" spans="1:8" customFormat="1" ht="16.5">
      <c r="A205" s="496"/>
      <c r="B205" s="344"/>
      <c r="C205" s="495" t="s">
        <v>1544</v>
      </c>
      <c r="D205" s="260"/>
      <c r="E205" s="345"/>
      <c r="F205" s="393"/>
      <c r="G205" s="551"/>
    </row>
    <row r="206" spans="1:8" customFormat="1" ht="16.5">
      <c r="A206" s="490"/>
      <c r="B206" s="222"/>
      <c r="C206" s="209"/>
      <c r="D206" s="210"/>
      <c r="E206" s="211"/>
      <c r="F206" s="191"/>
      <c r="G206" s="547"/>
    </row>
    <row r="207" spans="1:8" customFormat="1" ht="18">
      <c r="A207" s="442"/>
      <c r="B207" s="443"/>
      <c r="C207" s="502" t="s">
        <v>1559</v>
      </c>
      <c r="D207" s="444"/>
      <c r="E207" s="445"/>
      <c r="F207" s="497"/>
      <c r="G207" s="550"/>
      <c r="H207" s="250"/>
    </row>
    <row r="208" spans="1:8" customFormat="1" ht="16.5">
      <c r="A208" s="505">
        <v>44643</v>
      </c>
      <c r="B208" s="425" t="s">
        <v>938</v>
      </c>
      <c r="C208" s="425" t="s">
        <v>1557</v>
      </c>
      <c r="D208" s="438">
        <v>2389.23</v>
      </c>
      <c r="E208" s="503"/>
      <c r="F208" s="504" t="s">
        <v>14</v>
      </c>
      <c r="G208" s="565" t="s">
        <v>1100</v>
      </c>
      <c r="H208" s="250"/>
    </row>
    <row r="209" spans="1:8" customFormat="1" ht="16.5">
      <c r="A209" s="505"/>
      <c r="B209" s="439" t="s">
        <v>781</v>
      </c>
      <c r="C209" s="439" t="s">
        <v>1099</v>
      </c>
      <c r="D209" s="438"/>
      <c r="E209" s="503">
        <f>+D208</f>
        <v>2389.23</v>
      </c>
      <c r="F209" s="504" t="s">
        <v>14</v>
      </c>
      <c r="G209" s="565" t="s">
        <v>14</v>
      </c>
      <c r="H209" s="250"/>
    </row>
    <row r="210" spans="1:8" customFormat="1" ht="15.5" customHeight="1">
      <c r="A210" s="343"/>
      <c r="B210" s="624" t="s">
        <v>1560</v>
      </c>
      <c r="C210" s="624"/>
      <c r="D210" s="624"/>
      <c r="E210" s="345"/>
      <c r="F210" s="346"/>
      <c r="G210" s="548"/>
      <c r="H210" s="250"/>
    </row>
    <row r="211" spans="1:8" customFormat="1">
      <c r="A211" s="179"/>
      <c r="B211" s="162"/>
      <c r="C211" s="162"/>
      <c r="D211" s="171"/>
      <c r="E211" s="251"/>
      <c r="F211" s="248"/>
      <c r="G211" s="549"/>
      <c r="H211" s="250"/>
    </row>
    <row r="212" spans="1:8" customFormat="1">
      <c r="A212" s="284"/>
      <c r="B212" s="24"/>
      <c r="C212" s="24"/>
      <c r="D212" s="168"/>
      <c r="E212" s="154"/>
      <c r="F212" s="185"/>
      <c r="G212" s="526"/>
      <c r="H212" s="250"/>
    </row>
    <row r="213" spans="1:8" customFormat="1">
      <c r="A213" s="284"/>
      <c r="B213" s="24"/>
      <c r="C213" s="24"/>
      <c r="D213" s="168"/>
      <c r="E213" s="154"/>
      <c r="F213" s="185"/>
      <c r="G213" s="526"/>
      <c r="H213" s="250"/>
    </row>
    <row r="214" spans="1:8" customFormat="1">
      <c r="A214" s="284"/>
      <c r="B214" s="24"/>
      <c r="C214" s="24"/>
      <c r="D214" s="168"/>
      <c r="E214" s="154"/>
      <c r="F214" s="185"/>
      <c r="G214" s="526"/>
      <c r="H214" s="250"/>
    </row>
    <row r="215" spans="1:8" customFormat="1">
      <c r="A215" s="284"/>
      <c r="B215" s="24"/>
      <c r="C215" s="24"/>
      <c r="D215" s="168"/>
      <c r="E215" s="154"/>
      <c r="F215" s="185"/>
      <c r="G215" s="526"/>
      <c r="H215" s="250"/>
    </row>
    <row r="216" spans="1:8" customFormat="1">
      <c r="A216" s="284"/>
      <c r="B216" s="24"/>
      <c r="C216" s="24"/>
      <c r="D216" s="168"/>
      <c r="E216" s="154"/>
      <c r="F216" s="185"/>
      <c r="G216" s="526"/>
      <c r="H216" s="250"/>
    </row>
    <row r="217" spans="1:8" customFormat="1">
      <c r="A217" s="284"/>
      <c r="B217" s="24"/>
      <c r="C217" s="24"/>
      <c r="D217" s="168"/>
      <c r="E217" s="154"/>
      <c r="F217" s="185"/>
      <c r="G217" s="526"/>
      <c r="H217" s="250"/>
    </row>
    <row r="218" spans="1:8" customFormat="1">
      <c r="A218" s="284"/>
      <c r="B218" s="24"/>
      <c r="C218" s="24"/>
      <c r="D218" s="168"/>
      <c r="E218" s="154"/>
      <c r="F218" s="185"/>
      <c r="G218" s="526"/>
      <c r="H218" s="250"/>
    </row>
    <row r="219" spans="1:8" customFormat="1">
      <c r="A219" s="284"/>
      <c r="B219" s="24"/>
      <c r="C219" s="24"/>
      <c r="D219" s="168"/>
      <c r="E219" s="154"/>
      <c r="F219" s="185"/>
      <c r="G219" s="526"/>
      <c r="H219" s="250"/>
    </row>
    <row r="220" spans="1:8" customFormat="1">
      <c r="A220" s="284"/>
      <c r="B220" s="24"/>
      <c r="C220" s="24"/>
      <c r="D220" s="168"/>
      <c r="E220" s="154"/>
      <c r="F220" s="185"/>
      <c r="G220" s="526"/>
      <c r="H220" s="250"/>
    </row>
    <row r="221" spans="1:8" customFormat="1">
      <c r="A221" s="284"/>
      <c r="B221" s="24"/>
      <c r="C221" s="24"/>
      <c r="D221" s="168"/>
      <c r="E221" s="154"/>
      <c r="F221" s="185"/>
      <c r="G221" s="526"/>
      <c r="H221" s="250"/>
    </row>
    <row r="222" spans="1:8" customFormat="1">
      <c r="A222" s="284"/>
      <c r="B222" s="24"/>
      <c r="C222" s="24"/>
      <c r="D222" s="168"/>
      <c r="E222" s="154"/>
      <c r="F222" s="185"/>
      <c r="G222" s="526"/>
      <c r="H222" s="250"/>
    </row>
    <row r="223" spans="1:8" customFormat="1">
      <c r="A223" s="284"/>
      <c r="B223" s="24"/>
      <c r="C223" s="24"/>
      <c r="D223" s="168"/>
      <c r="E223" s="154"/>
      <c r="F223" s="185"/>
      <c r="G223" s="526"/>
      <c r="H223" s="250"/>
    </row>
    <row r="224" spans="1:8" customFormat="1">
      <c r="A224" s="284"/>
      <c r="B224" s="24"/>
      <c r="C224" s="24"/>
      <c r="D224" s="168"/>
      <c r="E224" s="154"/>
      <c r="F224" s="185"/>
      <c r="G224" s="526"/>
      <c r="H224" s="250"/>
    </row>
    <row r="225" spans="1:8" customFormat="1">
      <c r="A225" s="284"/>
      <c r="B225" s="24"/>
      <c r="C225" s="24"/>
      <c r="D225" s="168"/>
      <c r="E225" s="154"/>
      <c r="F225" s="185"/>
      <c r="G225" s="526"/>
      <c r="H225" s="250"/>
    </row>
    <row r="226" spans="1:8" customFormat="1">
      <c r="A226" s="284"/>
      <c r="B226" s="24"/>
      <c r="C226" s="24"/>
      <c r="D226" s="168"/>
      <c r="E226" s="154"/>
      <c r="F226" s="185"/>
      <c r="G226" s="526"/>
      <c r="H226" s="250"/>
    </row>
    <row r="227" spans="1:8" customFormat="1">
      <c r="A227" s="284"/>
      <c r="B227" s="24"/>
      <c r="C227" s="24"/>
      <c r="D227" s="168"/>
      <c r="E227" s="154"/>
      <c r="F227" s="185"/>
      <c r="G227" s="526"/>
      <c r="H227" s="250"/>
    </row>
    <row r="228" spans="1:8" customFormat="1">
      <c r="A228" s="284"/>
      <c r="B228" s="24"/>
      <c r="C228" s="24"/>
      <c r="D228" s="168"/>
      <c r="E228" s="154"/>
      <c r="F228" s="185"/>
      <c r="G228" s="526"/>
      <c r="H228" s="250"/>
    </row>
    <row r="229" spans="1:8" customFormat="1">
      <c r="A229" s="284"/>
      <c r="B229" s="24"/>
      <c r="C229" s="24"/>
      <c r="D229" s="168"/>
      <c r="E229" s="154"/>
      <c r="F229" s="185"/>
      <c r="G229" s="526"/>
      <c r="H229" s="250"/>
    </row>
    <row r="230" spans="1:8" customFormat="1">
      <c r="A230" s="284"/>
      <c r="B230" s="24"/>
      <c r="C230" s="24"/>
      <c r="D230" s="168"/>
      <c r="E230" s="154"/>
      <c r="F230" s="185"/>
      <c r="G230" s="526"/>
      <c r="H230" s="250"/>
    </row>
    <row r="231" spans="1:8" customFormat="1" ht="12.5">
      <c r="A231" s="501"/>
      <c r="B231" s="250"/>
      <c r="C231" s="250"/>
      <c r="D231" s="250"/>
      <c r="E231" s="250"/>
      <c r="F231" s="250"/>
      <c r="G231" s="566"/>
      <c r="H231" s="250"/>
    </row>
    <row r="232" spans="1:8" customFormat="1" ht="12.5">
      <c r="A232" s="501"/>
      <c r="B232" s="250"/>
      <c r="C232" s="250"/>
      <c r="D232" s="250"/>
      <c r="E232" s="250"/>
      <c r="F232" s="250"/>
      <c r="G232" s="566"/>
      <c r="H232" s="250"/>
    </row>
    <row r="233" spans="1:8" customFormat="1" ht="12.5">
      <c r="A233" s="501"/>
      <c r="B233" s="250"/>
      <c r="C233" s="250"/>
      <c r="D233" s="250"/>
      <c r="E233" s="250"/>
      <c r="F233" s="250"/>
      <c r="G233" s="566"/>
      <c r="H233" s="250"/>
    </row>
    <row r="234" spans="1:8" customFormat="1" ht="12.5">
      <c r="A234" s="501"/>
      <c r="B234" s="250"/>
      <c r="C234" s="250"/>
      <c r="D234" s="250"/>
      <c r="E234" s="250"/>
      <c r="F234" s="250"/>
      <c r="G234" s="566"/>
      <c r="H234" s="250"/>
    </row>
    <row r="235" spans="1:8" customFormat="1" ht="12.5">
      <c r="A235" s="501"/>
      <c r="B235" s="250"/>
      <c r="C235" s="250"/>
      <c r="D235" s="250"/>
      <c r="E235" s="250"/>
      <c r="F235" s="250"/>
      <c r="G235" s="566"/>
      <c r="H235" s="250"/>
    </row>
    <row r="236" spans="1:8" customFormat="1" ht="12.5">
      <c r="A236" s="501"/>
      <c r="B236" s="250"/>
      <c r="C236" s="250"/>
      <c r="D236" s="250"/>
      <c r="E236" s="250"/>
      <c r="F236" s="250"/>
      <c r="G236" s="566"/>
      <c r="H236" s="250"/>
    </row>
    <row r="237" spans="1:8" customFormat="1" ht="12.5">
      <c r="A237" s="501"/>
      <c r="B237" s="250"/>
      <c r="C237" s="250"/>
      <c r="D237" s="250"/>
      <c r="E237" s="250"/>
      <c r="F237" s="250"/>
      <c r="G237" s="566"/>
      <c r="H237" s="250"/>
    </row>
    <row r="238" spans="1:8" customFormat="1" ht="12.5">
      <c r="A238" s="501"/>
      <c r="B238" s="250"/>
      <c r="C238" s="250"/>
      <c r="D238" s="250"/>
      <c r="E238" s="250"/>
      <c r="F238" s="250"/>
      <c r="G238" s="566"/>
      <c r="H238" s="250"/>
    </row>
    <row r="239" spans="1:8" customFormat="1" ht="12.5">
      <c r="A239" s="294"/>
      <c r="G239" s="325"/>
    </row>
    <row r="240" spans="1:8" customFormat="1" ht="12.5">
      <c r="A240" s="294"/>
      <c r="G240" s="325"/>
    </row>
    <row r="241" spans="1:7" customFormat="1" ht="12.5">
      <c r="A241" s="294"/>
      <c r="G241" s="325"/>
    </row>
    <row r="242" spans="1:7" customFormat="1" ht="12.5">
      <c r="A242" s="294"/>
      <c r="G242" s="325"/>
    </row>
    <row r="243" spans="1:7" customFormat="1" ht="12.5">
      <c r="A243" s="294"/>
      <c r="G243" s="325"/>
    </row>
    <row r="244" spans="1:7" customFormat="1" ht="12.5">
      <c r="A244" s="294"/>
      <c r="G244" s="325"/>
    </row>
    <row r="245" spans="1:7" customFormat="1" ht="12.5">
      <c r="A245" s="294"/>
      <c r="G245" s="325"/>
    </row>
    <row r="246" spans="1:7" customFormat="1" ht="12.5">
      <c r="A246" s="294"/>
      <c r="G246" s="325"/>
    </row>
    <row r="247" spans="1:7" customFormat="1" ht="12.5">
      <c r="A247" s="294"/>
      <c r="G247" s="325"/>
    </row>
    <row r="248" spans="1:7" customFormat="1" ht="12.5">
      <c r="A248" s="294"/>
      <c r="G248" s="325"/>
    </row>
    <row r="249" spans="1:7" customFormat="1" ht="12.5">
      <c r="A249" s="294"/>
      <c r="G249" s="325"/>
    </row>
    <row r="250" spans="1:7" customFormat="1" ht="12.5">
      <c r="A250" s="294"/>
      <c r="G250" s="325"/>
    </row>
    <row r="251" spans="1:7" customFormat="1" ht="12.5">
      <c r="A251" s="294"/>
      <c r="G251" s="325"/>
    </row>
    <row r="252" spans="1:7" customFormat="1" ht="12.5">
      <c r="A252" s="294"/>
      <c r="G252" s="325"/>
    </row>
    <row r="253" spans="1:7" customFormat="1" ht="12.5">
      <c r="A253" s="294"/>
      <c r="G253" s="325"/>
    </row>
    <row r="254" spans="1:7" customFormat="1" ht="12.5">
      <c r="A254" s="294"/>
      <c r="G254" s="325"/>
    </row>
    <row r="255" spans="1:7" customFormat="1" ht="12.5">
      <c r="A255" s="294"/>
      <c r="G255" s="325"/>
    </row>
    <row r="256" spans="1:7" customFormat="1" ht="12.5">
      <c r="A256" s="294"/>
      <c r="G256" s="325"/>
    </row>
    <row r="257" spans="1:7" customFormat="1" ht="12.5">
      <c r="A257" s="294"/>
      <c r="G257" s="325"/>
    </row>
    <row r="258" spans="1:7" customFormat="1" ht="12.5">
      <c r="A258" s="294"/>
      <c r="G258" s="325"/>
    </row>
    <row r="259" spans="1:7" customFormat="1" ht="12.5">
      <c r="A259" s="294"/>
      <c r="G259" s="325"/>
    </row>
    <row r="260" spans="1:7" customFormat="1" ht="12.5">
      <c r="A260" s="294"/>
      <c r="G260" s="325"/>
    </row>
    <row r="261" spans="1:7" customFormat="1" ht="12.5">
      <c r="A261" s="294"/>
      <c r="G261" s="325"/>
    </row>
    <row r="262" spans="1:7" customFormat="1" ht="12.5">
      <c r="A262" s="294"/>
      <c r="G262" s="325"/>
    </row>
    <row r="263" spans="1:7" customFormat="1" ht="12.5">
      <c r="A263" s="294"/>
      <c r="G263" s="325"/>
    </row>
    <row r="264" spans="1:7" customFormat="1" ht="12.5">
      <c r="A264" s="294"/>
      <c r="G264" s="325"/>
    </row>
    <row r="265" spans="1:7" customFormat="1" ht="12.5">
      <c r="A265" s="294"/>
      <c r="G265" s="325"/>
    </row>
    <row r="266" spans="1:7" customFormat="1" ht="12.5">
      <c r="A266" s="294"/>
      <c r="G266" s="325"/>
    </row>
    <row r="267" spans="1:7" customFormat="1" ht="12.5">
      <c r="A267" s="294"/>
      <c r="G267" s="325"/>
    </row>
    <row r="268" spans="1:7" customFormat="1" ht="12.5">
      <c r="A268" s="294"/>
      <c r="G268" s="325"/>
    </row>
    <row r="269" spans="1:7" customFormat="1" ht="12.5">
      <c r="A269" s="294"/>
      <c r="G269" s="325"/>
    </row>
    <row r="270" spans="1:7" customFormat="1" ht="12.5">
      <c r="A270" s="294"/>
      <c r="G270" s="325"/>
    </row>
    <row r="271" spans="1:7" customFormat="1" ht="12.5">
      <c r="A271" s="294"/>
      <c r="G271" s="325"/>
    </row>
    <row r="272" spans="1:7" customFormat="1" ht="12.5">
      <c r="A272" s="294"/>
      <c r="G272" s="325"/>
    </row>
    <row r="273" spans="1:12" customFormat="1" ht="12.5">
      <c r="A273" s="294"/>
      <c r="G273" s="325"/>
    </row>
    <row r="274" spans="1:12" customFormat="1" ht="12.5">
      <c r="A274" s="294"/>
      <c r="G274" s="325"/>
    </row>
    <row r="275" spans="1:12" customFormat="1" ht="12.5">
      <c r="A275" s="294"/>
      <c r="G275" s="325"/>
    </row>
    <row r="276" spans="1:12" customFormat="1" ht="12.5">
      <c r="A276" s="294"/>
      <c r="G276" s="325"/>
    </row>
    <row r="277" spans="1:12" customFormat="1" ht="12.5">
      <c r="A277" s="294"/>
      <c r="G277" s="325"/>
    </row>
    <row r="278" spans="1:12" customFormat="1" ht="12.5">
      <c r="A278" s="294"/>
      <c r="G278" s="325"/>
    </row>
    <row r="280" spans="1:12" s="158" customFormat="1" ht="18">
      <c r="A280" s="284"/>
      <c r="B280" s="24"/>
      <c r="C280" s="157"/>
      <c r="D280" s="168"/>
      <c r="E280" s="154"/>
      <c r="F280" s="185"/>
      <c r="G280" s="526"/>
      <c r="I280" s="24"/>
      <c r="J280" s="24"/>
      <c r="K280" s="24"/>
      <c r="L280"/>
    </row>
    <row r="281" spans="1:12" s="158" customFormat="1" ht="16.5">
      <c r="A281" s="284"/>
      <c r="B281" s="24"/>
      <c r="C281" s="24"/>
      <c r="D281" s="168"/>
      <c r="E281" s="154"/>
      <c r="F281" s="156"/>
      <c r="G281" s="526"/>
      <c r="I281" s="24"/>
      <c r="J281" s="24"/>
      <c r="K281" s="24"/>
      <c r="L281"/>
    </row>
    <row r="282" spans="1:12" s="158" customFormat="1" ht="16.5">
      <c r="A282" s="284"/>
      <c r="B282" s="24"/>
      <c r="C282" s="164"/>
      <c r="D282" s="168"/>
      <c r="E282" s="154"/>
      <c r="F282" s="156"/>
      <c r="G282" s="526"/>
      <c r="I282" s="24"/>
      <c r="J282" s="24"/>
      <c r="K282" s="24"/>
      <c r="L282"/>
    </row>
    <row r="283" spans="1:12" s="158" customFormat="1" ht="18">
      <c r="A283" s="284"/>
      <c r="B283" s="24"/>
      <c r="C283" s="177"/>
      <c r="D283" s="168"/>
      <c r="E283" s="154"/>
      <c r="F283" s="185"/>
      <c r="G283" s="526"/>
      <c r="I283" s="24"/>
      <c r="J283" s="24"/>
      <c r="K283" s="24"/>
      <c r="L283"/>
    </row>
    <row r="285" spans="1:12" s="158" customFormat="1" ht="18">
      <c r="A285" s="284"/>
      <c r="B285" s="24"/>
      <c r="C285" s="157"/>
      <c r="D285" s="168"/>
      <c r="E285" s="154"/>
      <c r="F285" s="185"/>
      <c r="G285" s="526"/>
      <c r="I285" s="24"/>
      <c r="J285" s="24"/>
      <c r="K285" s="24"/>
      <c r="L285"/>
    </row>
    <row r="286" spans="1:12" s="158" customFormat="1" ht="16.5">
      <c r="A286" s="284"/>
      <c r="B286" s="24"/>
      <c r="C286" s="24"/>
      <c r="D286" s="168"/>
      <c r="E286" s="154"/>
      <c r="F286" s="156"/>
      <c r="G286" s="526"/>
      <c r="I286" s="24"/>
      <c r="J286" s="24"/>
      <c r="K286" s="24"/>
      <c r="L286"/>
    </row>
    <row r="287" spans="1:12" s="158" customFormat="1" ht="16.5">
      <c r="A287" s="284"/>
      <c r="B287" s="24"/>
      <c r="C287" s="164"/>
      <c r="D287" s="168"/>
      <c r="E287" s="154"/>
      <c r="F287" s="156"/>
      <c r="G287" s="526"/>
      <c r="I287" s="24"/>
      <c r="J287" s="24"/>
      <c r="K287" s="24"/>
      <c r="L287"/>
    </row>
    <row r="288" spans="1:12" s="158" customFormat="1" ht="18">
      <c r="A288" s="284"/>
      <c r="B288" s="24"/>
      <c r="C288" s="177"/>
      <c r="D288" s="168"/>
      <c r="E288" s="154"/>
      <c r="F288" s="185"/>
      <c r="G288" s="526"/>
      <c r="I288" s="24"/>
      <c r="J288" s="24"/>
      <c r="K288" s="24"/>
      <c r="L288"/>
    </row>
  </sheetData>
  <mergeCells count="4">
    <mergeCell ref="A1:E1"/>
    <mergeCell ref="A2:E2"/>
    <mergeCell ref="B210:D210"/>
    <mergeCell ref="I18:J18"/>
  </mergeCells>
  <printOptions horizontalCentered="1" gridLines="1"/>
  <pageMargins left="0.25" right="0" top="0.2" bottom="0.2" header="0.5" footer="0.5"/>
  <pageSetup scale="80" fitToHeight="0" orientation="landscape" r:id="rId1"/>
  <headerFooter alignWithMargins="0">
    <oddFooter xml:space="preserve">&amp;L
&amp;C
&amp;P OF &amp;N&amp;R
</oddFooter>
  </headerFooter>
  <rowBreaks count="2" manualBreakCount="2">
    <brk id="70" max="6" man="1"/>
    <brk id="14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BDEE-2C44-45C8-AAFA-73B642CB4ED5}">
  <sheetPr>
    <pageSetUpPr fitToPage="1"/>
  </sheetPr>
  <dimension ref="A1:I29"/>
  <sheetViews>
    <sheetView topLeftCell="B16" zoomScaleNormal="100" zoomScaleSheetLayoutView="69" workbookViewId="0">
      <selection activeCell="F21" sqref="F21"/>
    </sheetView>
  </sheetViews>
  <sheetFormatPr defaultColWidth="8.81640625" defaultRowHeight="15.5"/>
  <cols>
    <col min="1" max="1" width="12.08984375" style="284" bestFit="1" customWidth="1"/>
    <col min="2" max="2" width="27.81640625" style="24" bestFit="1" customWidth="1"/>
    <col min="3" max="3" width="74.1796875" style="24" customWidth="1"/>
    <col min="4" max="4" width="15.453125" style="168" bestFit="1" customWidth="1"/>
    <col min="5" max="5" width="15.453125" style="154" bestFit="1" customWidth="1"/>
    <col min="6" max="6" width="4.81640625" style="201" customWidth="1"/>
    <col min="7" max="7" width="21.81640625" style="181" bestFit="1" customWidth="1"/>
    <col min="8" max="8" width="16.26953125" style="158" bestFit="1" customWidth="1"/>
    <col min="9" max="9" width="10.54296875" style="24" bestFit="1" customWidth="1"/>
    <col min="10" max="16384" width="8.81640625" style="24"/>
  </cols>
  <sheetData>
    <row r="1" spans="1:8" ht="20">
      <c r="A1" s="617" t="s">
        <v>640</v>
      </c>
      <c r="B1" s="617"/>
      <c r="C1" s="617"/>
      <c r="D1" s="617"/>
      <c r="E1" s="617"/>
    </row>
    <row r="2" spans="1:8" ht="20">
      <c r="A2" s="618" t="s">
        <v>1597</v>
      </c>
      <c r="B2" s="618"/>
      <c r="C2" s="618"/>
      <c r="D2" s="618"/>
      <c r="E2" s="618"/>
      <c r="F2" s="202"/>
    </row>
    <row r="3" spans="1:8" ht="20">
      <c r="A3" s="626">
        <v>44716</v>
      </c>
      <c r="B3" s="618"/>
      <c r="C3" s="618"/>
      <c r="D3" s="618"/>
      <c r="E3" s="618"/>
    </row>
    <row r="4" spans="1:8" ht="14.5" customHeight="1">
      <c r="C4" s="155"/>
    </row>
    <row r="5" spans="1:8" s="19" customFormat="1" ht="15" customHeight="1">
      <c r="A5" s="285" t="s">
        <v>15</v>
      </c>
      <c r="B5" s="20" t="s">
        <v>16</v>
      </c>
      <c r="C5" s="20" t="s">
        <v>17</v>
      </c>
      <c r="D5" s="169" t="s">
        <v>18</v>
      </c>
      <c r="E5" s="34" t="s">
        <v>19</v>
      </c>
      <c r="F5" s="159" t="s">
        <v>81</v>
      </c>
      <c r="G5" s="182" t="s">
        <v>648</v>
      </c>
      <c r="H5" s="160"/>
    </row>
    <row r="6" spans="1:8" ht="15.5" customHeight="1">
      <c r="A6" s="286"/>
      <c r="B6" s="155"/>
      <c r="C6" s="161"/>
      <c r="D6" s="170"/>
      <c r="E6" s="172"/>
      <c r="F6" s="159"/>
      <c r="G6" s="183"/>
    </row>
    <row r="7" spans="1:8">
      <c r="A7" s="287"/>
      <c r="B7" s="198"/>
      <c r="D7" s="200"/>
      <c r="E7" s="172"/>
      <c r="F7" s="159"/>
      <c r="G7" s="183"/>
    </row>
    <row r="8" spans="1:8" ht="18">
      <c r="A8" s="518"/>
      <c r="B8" s="384"/>
      <c r="C8" s="385" t="s">
        <v>1598</v>
      </c>
      <c r="D8" s="509"/>
      <c r="E8" s="308"/>
      <c r="F8" s="519"/>
      <c r="G8" s="228"/>
    </row>
    <row r="9" spans="1:8" customFormat="1" ht="16.5">
      <c r="A9" s="447">
        <v>44716</v>
      </c>
      <c r="B9" s="209" t="s">
        <v>1599</v>
      </c>
      <c r="C9" s="209" t="s">
        <v>1600</v>
      </c>
      <c r="D9" s="210">
        <v>20400</v>
      </c>
      <c r="E9" s="211"/>
      <c r="F9" s="191" t="s">
        <v>646</v>
      </c>
      <c r="G9" s="298" t="s">
        <v>773</v>
      </c>
      <c r="H9" s="250"/>
    </row>
    <row r="10" spans="1:8" customFormat="1" ht="16.5">
      <c r="A10" s="505"/>
      <c r="B10" s="258" t="s">
        <v>1601</v>
      </c>
      <c r="C10" s="258" t="s">
        <v>1602</v>
      </c>
      <c r="D10" s="210"/>
      <c r="E10" s="211">
        <f>+D9</f>
        <v>20400</v>
      </c>
      <c r="F10" s="191" t="s">
        <v>646</v>
      </c>
      <c r="G10" s="298">
        <v>532</v>
      </c>
      <c r="H10" s="250"/>
    </row>
    <row r="11" spans="1:8" customFormat="1" ht="16.5">
      <c r="A11" s="505"/>
      <c r="B11" s="258"/>
      <c r="C11" s="258"/>
      <c r="D11" s="210"/>
      <c r="E11" s="211"/>
      <c r="F11" s="504"/>
      <c r="G11" s="573"/>
      <c r="H11" s="250"/>
    </row>
    <row r="12" spans="1:8" customFormat="1" ht="16.5">
      <c r="A12" s="505"/>
      <c r="B12" s="209" t="s">
        <v>1604</v>
      </c>
      <c r="C12" s="209" t="s">
        <v>1605</v>
      </c>
      <c r="D12" s="210">
        <v>189828.17</v>
      </c>
      <c r="E12" s="211"/>
      <c r="F12" s="191" t="s">
        <v>646</v>
      </c>
      <c r="G12" s="573"/>
      <c r="H12" s="250"/>
    </row>
    <row r="13" spans="1:8" customFormat="1" ht="16.5">
      <c r="A13" s="505"/>
      <c r="B13" s="258" t="s">
        <v>1606</v>
      </c>
      <c r="C13" s="258" t="s">
        <v>1607</v>
      </c>
      <c r="D13" s="210"/>
      <c r="E13" s="211">
        <f>+D12</f>
        <v>189828.17</v>
      </c>
      <c r="F13" s="191" t="s">
        <v>646</v>
      </c>
      <c r="G13" s="573"/>
      <c r="H13" s="250"/>
    </row>
    <row r="14" spans="1:8" customFormat="1" ht="16.5">
      <c r="A14" s="505"/>
      <c r="B14" s="258"/>
      <c r="C14" s="258"/>
      <c r="D14" s="210"/>
      <c r="E14" s="211"/>
      <c r="F14" s="504"/>
      <c r="G14" s="573"/>
      <c r="H14" s="250"/>
    </row>
    <row r="15" spans="1:8" customFormat="1" ht="16.5">
      <c r="A15" s="505"/>
      <c r="B15" s="209" t="s">
        <v>868</v>
      </c>
      <c r="C15" s="209" t="s">
        <v>869</v>
      </c>
      <c r="D15" s="210">
        <v>10250</v>
      </c>
      <c r="E15" s="211"/>
      <c r="F15" s="191" t="s">
        <v>646</v>
      </c>
      <c r="G15" s="573"/>
      <c r="H15" s="250"/>
    </row>
    <row r="16" spans="1:8" customFormat="1" ht="16.5">
      <c r="A16" s="505"/>
      <c r="B16" s="258" t="s">
        <v>1145</v>
      </c>
      <c r="C16" s="258" t="s">
        <v>910</v>
      </c>
      <c r="D16" s="210"/>
      <c r="E16" s="211">
        <v>10250</v>
      </c>
      <c r="F16" s="191" t="s">
        <v>646</v>
      </c>
      <c r="G16" s="573"/>
      <c r="H16" s="250"/>
    </row>
    <row r="17" spans="1:9" customFormat="1" ht="16.5">
      <c r="A17" s="505"/>
      <c r="B17" s="258"/>
      <c r="C17" s="258"/>
      <c r="D17" s="210"/>
      <c r="E17" s="211"/>
      <c r="F17" s="504"/>
      <c r="G17" s="573"/>
      <c r="H17" s="250"/>
    </row>
    <row r="18" spans="1:9" customFormat="1" ht="16.5">
      <c r="A18" s="505"/>
      <c r="B18" s="209" t="s">
        <v>1610</v>
      </c>
      <c r="C18" s="209" t="s">
        <v>1608</v>
      </c>
      <c r="D18" s="210">
        <v>10250</v>
      </c>
      <c r="E18" s="211"/>
      <c r="F18" s="191" t="s">
        <v>646</v>
      </c>
      <c r="G18" s="573"/>
      <c r="H18" s="250"/>
    </row>
    <row r="19" spans="1:9" customFormat="1" ht="16.5">
      <c r="A19" s="505"/>
      <c r="B19" s="258" t="s">
        <v>1611</v>
      </c>
      <c r="C19" s="258" t="s">
        <v>1609</v>
      </c>
      <c r="D19" s="210"/>
      <c r="E19" s="211">
        <v>10250</v>
      </c>
      <c r="F19" s="191" t="s">
        <v>646</v>
      </c>
      <c r="G19" s="573"/>
      <c r="H19" s="250"/>
    </row>
    <row r="20" spans="1:9" customFormat="1" ht="15.5" customHeight="1">
      <c r="A20" s="343"/>
      <c r="B20" s="624" t="s">
        <v>1603</v>
      </c>
      <c r="C20" s="624"/>
      <c r="D20" s="624"/>
      <c r="E20" s="345"/>
      <c r="F20" s="346"/>
      <c r="G20" s="299"/>
      <c r="H20" s="250"/>
    </row>
    <row r="21" spans="1:9" customFormat="1">
      <c r="A21" s="179"/>
      <c r="B21" s="162"/>
      <c r="C21" s="162"/>
      <c r="D21" s="171"/>
      <c r="E21" s="251"/>
      <c r="F21" s="248"/>
      <c r="G21" s="184"/>
      <c r="H21" s="250"/>
    </row>
    <row r="22" spans="1:9" s="158" customFormat="1" ht="16.5">
      <c r="A22" s="284"/>
      <c r="B22" s="24"/>
      <c r="C22" s="24"/>
      <c r="D22" s="168"/>
      <c r="E22" s="154"/>
      <c r="F22" s="156"/>
      <c r="G22" s="181"/>
      <c r="I22" s="24"/>
    </row>
    <row r="23" spans="1:9" s="158" customFormat="1" ht="16.5">
      <c r="A23" s="284"/>
      <c r="B23" s="24"/>
      <c r="C23" s="164"/>
      <c r="D23" s="168"/>
      <c r="E23" s="154"/>
      <c r="F23" s="156"/>
      <c r="G23" s="181"/>
      <c r="I23" s="24"/>
    </row>
    <row r="24" spans="1:9" s="158" customFormat="1" ht="18">
      <c r="A24" s="284"/>
      <c r="B24" s="24"/>
      <c r="C24" s="177"/>
      <c r="D24" s="168"/>
      <c r="E24" s="154"/>
      <c r="F24" s="201"/>
      <c r="G24" s="181"/>
      <c r="I24" s="24"/>
    </row>
    <row r="26" spans="1:9" s="158" customFormat="1" ht="18">
      <c r="A26" s="284"/>
      <c r="B26" s="24"/>
      <c r="C26" s="157"/>
      <c r="D26" s="168"/>
      <c r="E26" s="154"/>
      <c r="F26" s="201"/>
      <c r="G26" s="181"/>
      <c r="I26" s="24"/>
    </row>
    <row r="27" spans="1:9" s="158" customFormat="1" ht="16.5">
      <c r="A27" s="284"/>
      <c r="B27" s="24"/>
      <c r="C27" s="24"/>
      <c r="D27" s="168"/>
      <c r="E27" s="154"/>
      <c r="F27" s="156"/>
      <c r="G27" s="181"/>
      <c r="I27" s="24"/>
    </row>
    <row r="28" spans="1:9" s="158" customFormat="1" ht="16.5">
      <c r="A28" s="284"/>
      <c r="B28" s="24"/>
      <c r="C28" s="164"/>
      <c r="D28" s="168"/>
      <c r="E28" s="154"/>
      <c r="F28" s="156"/>
      <c r="G28" s="181"/>
      <c r="I28" s="24"/>
    </row>
    <row r="29" spans="1:9" s="158" customFormat="1" ht="18">
      <c r="A29" s="284"/>
      <c r="B29" s="24"/>
      <c r="C29" s="177"/>
      <c r="D29" s="168"/>
      <c r="E29" s="154"/>
      <c r="F29" s="201"/>
      <c r="G29" s="181"/>
      <c r="I29" s="24"/>
    </row>
  </sheetData>
  <mergeCells count="4">
    <mergeCell ref="A1:E1"/>
    <mergeCell ref="A2:E2"/>
    <mergeCell ref="B20:D20"/>
    <mergeCell ref="A3:E3"/>
  </mergeCells>
  <printOptions horizontalCentered="1" gridLines="1"/>
  <pageMargins left="0.25" right="0" top="0.2" bottom="0.2" header="0.5" footer="0.5"/>
  <pageSetup scale="81" fitToHeight="0" orientation="landscape" r:id="rId1"/>
  <headerFooter alignWithMargins="0">
    <oddFooter xml:space="preserve">&amp;L
&amp;C
&amp;P OF &amp;N&amp;R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7A52-6EAB-42C0-931F-9173934F7405}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2A29-3D75-484B-AF1E-6D7190E40D96}">
  <dimension ref="A1:Q9"/>
  <sheetViews>
    <sheetView workbookViewId="0">
      <selection activeCell="A7" sqref="A7"/>
    </sheetView>
  </sheetViews>
  <sheetFormatPr defaultRowHeight="12.5"/>
  <cols>
    <col min="1" max="1" width="14.54296875" style="294" customWidth="1"/>
    <col min="2" max="2" width="14.54296875" style="323" customWidth="1"/>
    <col min="3" max="3" width="14.54296875" style="294" customWidth="1"/>
    <col min="4" max="4" width="14.54296875" style="325" customWidth="1"/>
    <col min="5" max="5" width="14.54296875" style="294" customWidth="1"/>
    <col min="6" max="6" width="14.54296875" style="325" customWidth="1"/>
    <col min="7" max="10" width="14.54296875" style="321" customWidth="1"/>
    <col min="11" max="11" width="14.54296875" style="330" customWidth="1"/>
    <col min="12" max="12" width="14.54296875" style="294" customWidth="1"/>
    <col min="13" max="13" width="14.54296875" style="325" customWidth="1"/>
    <col min="14" max="14" width="14.54296875" style="294" customWidth="1"/>
    <col min="15" max="15" width="14.54296875" style="325" customWidth="1"/>
    <col min="16" max="16" width="14.54296875" style="16" customWidth="1"/>
    <col min="17" max="17" width="14.54296875" style="294" customWidth="1"/>
  </cols>
  <sheetData>
    <row r="1" spans="1:17" s="6" customFormat="1" ht="13">
      <c r="A1" s="319"/>
      <c r="B1" s="322"/>
      <c r="C1" s="319"/>
      <c r="D1" s="324"/>
      <c r="E1" s="319"/>
      <c r="F1" s="324"/>
      <c r="G1" s="320"/>
      <c r="H1" s="320"/>
      <c r="I1" s="320"/>
      <c r="J1" s="320"/>
      <c r="K1" s="327"/>
      <c r="L1" s="319"/>
      <c r="M1" s="324"/>
      <c r="N1" s="319"/>
      <c r="O1" s="324"/>
      <c r="P1" s="5"/>
      <c r="Q1" s="319"/>
    </row>
    <row r="2" spans="1:17" s="5" customFormat="1" ht="13">
      <c r="A2" s="332"/>
      <c r="B2" s="327"/>
      <c r="C2" s="332" t="s">
        <v>1110</v>
      </c>
      <c r="D2" s="334"/>
      <c r="E2" s="332" t="s">
        <v>1110</v>
      </c>
      <c r="F2" s="334"/>
      <c r="G2" s="327"/>
      <c r="H2" s="327"/>
      <c r="I2" s="327"/>
      <c r="J2" s="327"/>
      <c r="K2" s="327"/>
      <c r="L2" s="332" t="s">
        <v>1119</v>
      </c>
      <c r="M2" s="334"/>
      <c r="N2" s="332" t="s">
        <v>1119</v>
      </c>
      <c r="O2" s="334"/>
      <c r="Q2" s="332"/>
    </row>
    <row r="3" spans="1:17" s="5" customFormat="1" ht="13">
      <c r="A3" s="332"/>
      <c r="B3" s="327"/>
      <c r="C3" s="332" t="s">
        <v>1111</v>
      </c>
      <c r="D3" s="334"/>
      <c r="E3" s="332" t="s">
        <v>1113</v>
      </c>
      <c r="F3" s="334"/>
      <c r="G3" s="327" t="s">
        <v>1114</v>
      </c>
      <c r="H3" s="327"/>
      <c r="I3" s="327"/>
      <c r="J3" s="327"/>
      <c r="K3" s="327" t="s">
        <v>1121</v>
      </c>
      <c r="L3" s="332" t="s">
        <v>1111</v>
      </c>
      <c r="M3" s="334"/>
      <c r="N3" s="332" t="s">
        <v>1120</v>
      </c>
      <c r="O3" s="334"/>
      <c r="P3" s="5" t="s">
        <v>1122</v>
      </c>
      <c r="Q3" s="332" t="s">
        <v>1109</v>
      </c>
    </row>
    <row r="4" spans="1:17" s="5" customFormat="1" ht="13">
      <c r="A4" s="333" t="s">
        <v>1109</v>
      </c>
      <c r="B4" s="328" t="s">
        <v>1110</v>
      </c>
      <c r="C4" s="333" t="s">
        <v>1109</v>
      </c>
      <c r="D4" s="335" t="s">
        <v>1112</v>
      </c>
      <c r="E4" s="333" t="s">
        <v>1109</v>
      </c>
      <c r="F4" s="335" t="s">
        <v>1112</v>
      </c>
      <c r="G4" s="328" t="s">
        <v>1115</v>
      </c>
      <c r="H4" s="328" t="s">
        <v>1117</v>
      </c>
      <c r="I4" s="328" t="s">
        <v>1116</v>
      </c>
      <c r="J4" s="328" t="s">
        <v>1124</v>
      </c>
      <c r="K4" s="328" t="s">
        <v>1118</v>
      </c>
      <c r="L4" s="333" t="s">
        <v>1109</v>
      </c>
      <c r="M4" s="335" t="s">
        <v>1112</v>
      </c>
      <c r="N4" s="333" t="s">
        <v>1109</v>
      </c>
      <c r="O4" s="335" t="s">
        <v>1112</v>
      </c>
      <c r="P4" s="331" t="s">
        <v>1118</v>
      </c>
      <c r="Q4" s="333" t="s">
        <v>1123</v>
      </c>
    </row>
    <row r="7" spans="1:17">
      <c r="K7" s="329"/>
      <c r="P7" s="10"/>
    </row>
    <row r="8" spans="1:17">
      <c r="J8" s="326"/>
    </row>
    <row r="9" spans="1:17">
      <c r="G9" s="326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E205"/>
  <sheetViews>
    <sheetView zoomScaleNormal="100" workbookViewId="0">
      <selection activeCell="B582" sqref="A582:XFD582"/>
    </sheetView>
  </sheetViews>
  <sheetFormatPr defaultRowHeight="12.5"/>
  <cols>
    <col min="1" max="1" width="9.1796875" customWidth="1"/>
    <col min="2" max="2" width="26.81640625" customWidth="1"/>
    <col min="3" max="3" width="50.453125" customWidth="1"/>
    <col min="4" max="5" width="14.1796875" customWidth="1"/>
  </cols>
  <sheetData>
    <row r="1" spans="1:5" ht="18">
      <c r="A1" s="44" t="s">
        <v>14</v>
      </c>
      <c r="B1" s="19" t="s">
        <v>95</v>
      </c>
      <c r="C1" s="113" t="s">
        <v>1041</v>
      </c>
      <c r="D1" s="91" t="s">
        <v>293</v>
      </c>
      <c r="E1" s="19"/>
    </row>
    <row r="2" spans="1:5" ht="12" customHeight="1">
      <c r="A2" s="44"/>
      <c r="B2" s="19"/>
      <c r="C2" s="13"/>
      <c r="D2" s="33" t="s">
        <v>14</v>
      </c>
      <c r="E2" s="33"/>
    </row>
    <row r="3" spans="1:5" ht="15.5">
      <c r="A3" s="45" t="s">
        <v>15</v>
      </c>
      <c r="B3" s="20" t="s">
        <v>16</v>
      </c>
      <c r="C3" s="20" t="s">
        <v>17</v>
      </c>
      <c r="D3" s="34" t="s">
        <v>18</v>
      </c>
      <c r="E3" s="34" t="s">
        <v>19</v>
      </c>
    </row>
    <row r="4" spans="1:5" ht="14.5" customHeight="1">
      <c r="A4" s="72"/>
      <c r="C4" s="123" t="s">
        <v>488</v>
      </c>
      <c r="D4" s="78"/>
      <c r="E4" s="14"/>
    </row>
    <row r="5" spans="1:5" ht="17" customHeight="1">
      <c r="A5" s="145" t="s">
        <v>14</v>
      </c>
      <c r="B5" s="19" t="s">
        <v>489</v>
      </c>
      <c r="C5" s="6" t="s">
        <v>190</v>
      </c>
      <c r="D5" s="128">
        <v>1200</v>
      </c>
      <c r="E5" s="14"/>
    </row>
    <row r="6" spans="1:5" ht="17" customHeight="1">
      <c r="A6" s="72"/>
      <c r="B6" s="19" t="s">
        <v>490</v>
      </c>
      <c r="C6" s="6" t="s">
        <v>202</v>
      </c>
      <c r="D6" s="128">
        <v>200000</v>
      </c>
      <c r="E6" s="14"/>
    </row>
    <row r="7" spans="1:5" ht="17" customHeight="1">
      <c r="A7" s="72"/>
      <c r="B7" s="19" t="s">
        <v>491</v>
      </c>
      <c r="C7" s="6" t="s">
        <v>203</v>
      </c>
      <c r="D7" s="128">
        <v>5000</v>
      </c>
      <c r="E7" s="14"/>
    </row>
    <row r="8" spans="1:5" ht="17" customHeight="1">
      <c r="A8" s="72"/>
      <c r="B8" s="19" t="s">
        <v>492</v>
      </c>
      <c r="C8" s="6" t="s">
        <v>493</v>
      </c>
      <c r="D8" s="128">
        <v>7000</v>
      </c>
      <c r="E8" s="14"/>
    </row>
    <row r="9" spans="1:5" ht="17" customHeight="1">
      <c r="A9" s="72"/>
      <c r="B9" s="19" t="s">
        <v>494</v>
      </c>
      <c r="C9" s="6" t="s">
        <v>204</v>
      </c>
      <c r="D9" s="128">
        <v>40000</v>
      </c>
      <c r="E9" s="14"/>
    </row>
    <row r="10" spans="1:5" ht="17" customHeight="1">
      <c r="A10" s="72"/>
      <c r="B10" s="19" t="s">
        <v>495</v>
      </c>
      <c r="C10" s="6" t="s">
        <v>205</v>
      </c>
      <c r="D10" s="128">
        <v>15000</v>
      </c>
      <c r="E10" s="14"/>
    </row>
    <row r="11" spans="1:5" ht="17" customHeight="1">
      <c r="A11" s="72"/>
      <c r="B11" s="19" t="s">
        <v>496</v>
      </c>
      <c r="C11" s="6" t="s">
        <v>206</v>
      </c>
      <c r="D11" s="128">
        <v>30000</v>
      </c>
      <c r="E11" s="14"/>
    </row>
    <row r="12" spans="1:5" ht="17" customHeight="1">
      <c r="A12" s="72"/>
      <c r="B12" s="19" t="s">
        <v>497</v>
      </c>
      <c r="C12" s="6" t="s">
        <v>277</v>
      </c>
      <c r="D12" s="128">
        <v>3000</v>
      </c>
      <c r="E12" s="14"/>
    </row>
    <row r="13" spans="1:5" ht="17" customHeight="1">
      <c r="A13" s="72"/>
      <c r="B13" s="19" t="s">
        <v>498</v>
      </c>
      <c r="C13" s="6" t="s">
        <v>499</v>
      </c>
      <c r="D13" s="128">
        <v>1000</v>
      </c>
      <c r="E13" s="14"/>
    </row>
    <row r="14" spans="1:5" ht="17" customHeight="1">
      <c r="A14" s="72"/>
      <c r="B14" s="19" t="s">
        <v>500</v>
      </c>
      <c r="C14" s="6" t="s">
        <v>501</v>
      </c>
      <c r="D14" s="128">
        <v>1000</v>
      </c>
      <c r="E14" s="14"/>
    </row>
    <row r="15" spans="1:5" ht="17" customHeight="1">
      <c r="A15" s="72"/>
      <c r="B15" s="19" t="s">
        <v>502</v>
      </c>
      <c r="C15" s="6" t="s">
        <v>278</v>
      </c>
      <c r="D15" s="128">
        <v>0</v>
      </c>
      <c r="E15" s="14"/>
    </row>
    <row r="16" spans="1:5" ht="17" customHeight="1">
      <c r="A16" s="72"/>
      <c r="B16" s="19" t="s">
        <v>503</v>
      </c>
      <c r="C16" s="6" t="s">
        <v>265</v>
      </c>
      <c r="D16" s="128">
        <v>850</v>
      </c>
      <c r="E16" s="14"/>
    </row>
    <row r="17" spans="1:5" ht="17" customHeight="1">
      <c r="A17" s="72"/>
      <c r="B17" s="19" t="s">
        <v>504</v>
      </c>
      <c r="C17" s="6" t="s">
        <v>130</v>
      </c>
      <c r="D17" s="128">
        <v>700</v>
      </c>
      <c r="E17" s="14"/>
    </row>
    <row r="18" spans="1:5" ht="17" customHeight="1">
      <c r="A18" s="72"/>
      <c r="B18" s="19" t="s">
        <v>505</v>
      </c>
      <c r="C18" s="6" t="s">
        <v>249</v>
      </c>
      <c r="D18" s="146">
        <v>30000</v>
      </c>
      <c r="E18" s="14"/>
    </row>
    <row r="19" spans="1:5" ht="17" customHeight="1">
      <c r="A19" s="72"/>
      <c r="B19" s="19" t="s">
        <v>506</v>
      </c>
      <c r="C19" s="6" t="s">
        <v>191</v>
      </c>
      <c r="D19" s="128">
        <v>150</v>
      </c>
      <c r="E19" s="14"/>
    </row>
    <row r="20" spans="1:5" ht="17" customHeight="1">
      <c r="A20" s="72"/>
      <c r="B20" s="19" t="s">
        <v>507</v>
      </c>
      <c r="C20" s="6" t="s">
        <v>508</v>
      </c>
      <c r="D20" s="128">
        <v>0</v>
      </c>
      <c r="E20" s="14"/>
    </row>
    <row r="21" spans="1:5" ht="17" customHeight="1">
      <c r="A21" s="72"/>
      <c r="B21" s="19" t="s">
        <v>509</v>
      </c>
      <c r="C21" s="6" t="s">
        <v>192</v>
      </c>
      <c r="D21" s="128">
        <v>300</v>
      </c>
      <c r="E21" s="14"/>
    </row>
    <row r="22" spans="1:5" ht="17" customHeight="1">
      <c r="A22" s="72"/>
      <c r="B22" s="19" t="s">
        <v>510</v>
      </c>
      <c r="C22" s="6" t="s">
        <v>237</v>
      </c>
      <c r="D22" s="128">
        <v>2200</v>
      </c>
      <c r="E22" s="14"/>
    </row>
    <row r="23" spans="1:5" ht="17" customHeight="1">
      <c r="A23" s="72"/>
      <c r="B23" s="19" t="s">
        <v>511</v>
      </c>
      <c r="C23" s="6" t="s">
        <v>279</v>
      </c>
      <c r="D23" s="128">
        <v>0</v>
      </c>
      <c r="E23" s="14"/>
    </row>
    <row r="24" spans="1:5" ht="17" customHeight="1">
      <c r="A24" s="72"/>
      <c r="B24" s="19" t="s">
        <v>512</v>
      </c>
      <c r="C24" s="6" t="s">
        <v>238</v>
      </c>
      <c r="D24" s="128">
        <v>200</v>
      </c>
      <c r="E24" s="14"/>
    </row>
    <row r="25" spans="1:5" ht="17" customHeight="1">
      <c r="A25" s="72"/>
      <c r="B25" s="19" t="s">
        <v>513</v>
      </c>
      <c r="C25" s="6" t="s">
        <v>239</v>
      </c>
      <c r="D25" s="128">
        <v>1500</v>
      </c>
      <c r="E25" s="14"/>
    </row>
    <row r="26" spans="1:5" ht="17" customHeight="1">
      <c r="A26" s="72"/>
      <c r="B26" s="19" t="s">
        <v>166</v>
      </c>
      <c r="C26" s="6" t="s">
        <v>240</v>
      </c>
      <c r="D26" s="128">
        <v>30000</v>
      </c>
      <c r="E26" s="14"/>
    </row>
    <row r="27" spans="1:5" ht="17" customHeight="1">
      <c r="A27" s="72"/>
      <c r="B27" s="19" t="s">
        <v>514</v>
      </c>
      <c r="C27" s="6" t="s">
        <v>280</v>
      </c>
      <c r="D27" s="128">
        <v>1900</v>
      </c>
      <c r="E27" s="14"/>
    </row>
    <row r="28" spans="1:5" ht="17" customHeight="1">
      <c r="A28" s="72"/>
      <c r="B28" s="19" t="s">
        <v>515</v>
      </c>
      <c r="C28" s="6" t="s">
        <v>266</v>
      </c>
      <c r="D28" s="128">
        <v>950</v>
      </c>
      <c r="E28" s="14"/>
    </row>
    <row r="29" spans="1:5" ht="17" customHeight="1">
      <c r="A29" s="72"/>
      <c r="B29" s="19" t="s">
        <v>516</v>
      </c>
      <c r="C29" s="6" t="s">
        <v>241</v>
      </c>
      <c r="D29" s="128">
        <v>4300</v>
      </c>
      <c r="E29" s="14"/>
    </row>
    <row r="30" spans="1:5" ht="17" customHeight="1">
      <c r="A30" s="72"/>
      <c r="B30" s="19" t="s">
        <v>517</v>
      </c>
      <c r="C30" s="6" t="s">
        <v>242</v>
      </c>
      <c r="D30" s="128">
        <v>3500</v>
      </c>
      <c r="E30" s="14"/>
    </row>
    <row r="31" spans="1:5" ht="17" customHeight="1">
      <c r="A31" s="72"/>
      <c r="B31" s="19" t="s">
        <v>518</v>
      </c>
      <c r="C31" s="6" t="s">
        <v>243</v>
      </c>
      <c r="D31" s="128">
        <v>4000</v>
      </c>
      <c r="E31" s="14"/>
    </row>
    <row r="32" spans="1:5" ht="17" customHeight="1">
      <c r="A32" s="72"/>
      <c r="B32" s="19" t="s">
        <v>519</v>
      </c>
      <c r="C32" s="6" t="s">
        <v>244</v>
      </c>
      <c r="D32" s="128">
        <v>800</v>
      </c>
      <c r="E32" s="14"/>
    </row>
    <row r="33" spans="1:5" ht="17" customHeight="1">
      <c r="A33" s="72"/>
      <c r="B33" s="19" t="s">
        <v>520</v>
      </c>
      <c r="C33" s="6" t="s">
        <v>245</v>
      </c>
      <c r="D33" s="128">
        <v>4100</v>
      </c>
      <c r="E33" s="14"/>
    </row>
    <row r="34" spans="1:5" ht="17" customHeight="1">
      <c r="A34" s="72"/>
      <c r="B34" s="19" t="s">
        <v>521</v>
      </c>
      <c r="C34" s="6" t="s">
        <v>246</v>
      </c>
      <c r="D34" s="128">
        <v>50</v>
      </c>
      <c r="E34" s="14"/>
    </row>
    <row r="35" spans="1:5" ht="17" customHeight="1">
      <c r="A35" s="72"/>
      <c r="B35" s="19" t="s">
        <v>522</v>
      </c>
      <c r="C35" s="6" t="s">
        <v>267</v>
      </c>
      <c r="D35" s="128">
        <v>1500</v>
      </c>
      <c r="E35" s="14"/>
    </row>
    <row r="36" spans="1:5" ht="17" customHeight="1">
      <c r="A36" s="72"/>
      <c r="B36" s="19" t="s">
        <v>523</v>
      </c>
      <c r="C36" s="6" t="s">
        <v>524</v>
      </c>
      <c r="D36" s="128">
        <v>8000</v>
      </c>
      <c r="E36" s="14"/>
    </row>
    <row r="37" spans="1:5" ht="17" customHeight="1">
      <c r="A37" s="72"/>
      <c r="B37" s="19" t="s">
        <v>525</v>
      </c>
      <c r="C37" s="6" t="s">
        <v>247</v>
      </c>
      <c r="D37" s="128">
        <v>12000</v>
      </c>
      <c r="E37" s="14"/>
    </row>
    <row r="38" spans="1:5" ht="17" customHeight="1">
      <c r="A38" s="72"/>
      <c r="B38" s="19" t="s">
        <v>526</v>
      </c>
      <c r="C38" s="6" t="s">
        <v>268</v>
      </c>
      <c r="D38" s="128">
        <v>50</v>
      </c>
      <c r="E38" s="14"/>
    </row>
    <row r="39" spans="1:5" ht="17" customHeight="1">
      <c r="A39" s="72"/>
      <c r="B39" s="19" t="s">
        <v>527</v>
      </c>
      <c r="C39" s="6" t="s">
        <v>281</v>
      </c>
      <c r="D39" s="128">
        <v>550</v>
      </c>
      <c r="E39" s="14"/>
    </row>
    <row r="40" spans="1:5" ht="17" customHeight="1">
      <c r="A40" s="72"/>
      <c r="B40" s="19" t="s">
        <v>461</v>
      </c>
      <c r="C40" s="6" t="s">
        <v>398</v>
      </c>
      <c r="D40" s="128">
        <v>6700</v>
      </c>
      <c r="E40" s="14"/>
    </row>
    <row r="41" spans="1:5" ht="17" customHeight="1">
      <c r="A41" s="72"/>
      <c r="B41" s="19" t="s">
        <v>528</v>
      </c>
      <c r="C41" s="6" t="s">
        <v>529</v>
      </c>
      <c r="D41" s="128">
        <f>598685</f>
        <v>598685</v>
      </c>
      <c r="E41" s="14"/>
    </row>
    <row r="42" spans="1:5" ht="17" customHeight="1">
      <c r="A42" s="72"/>
      <c r="B42" s="19" t="s">
        <v>530</v>
      </c>
      <c r="C42" s="6" t="s">
        <v>129</v>
      </c>
      <c r="D42" s="128">
        <v>3000</v>
      </c>
      <c r="E42" s="14"/>
    </row>
    <row r="43" spans="1:5" ht="17" customHeight="1">
      <c r="A43" s="72"/>
      <c r="B43" s="19" t="s">
        <v>260</v>
      </c>
      <c r="C43" s="6" t="s">
        <v>269</v>
      </c>
      <c r="D43" s="128">
        <v>4000</v>
      </c>
      <c r="E43" s="14"/>
    </row>
    <row r="44" spans="1:5" ht="17" customHeight="1">
      <c r="A44" s="72"/>
      <c r="B44" s="19" t="s">
        <v>274</v>
      </c>
      <c r="C44" s="6" t="s">
        <v>282</v>
      </c>
      <c r="D44" s="128">
        <v>14700</v>
      </c>
      <c r="E44" s="14"/>
    </row>
    <row r="45" spans="1:5" ht="17" customHeight="1">
      <c r="A45" s="72"/>
      <c r="B45" s="19" t="s">
        <v>397</v>
      </c>
      <c r="C45" s="6" t="s">
        <v>420</v>
      </c>
      <c r="D45" s="128">
        <v>210000</v>
      </c>
      <c r="E45" s="14"/>
    </row>
    <row r="46" spans="1:5" ht="17" customHeight="1">
      <c r="A46" s="72"/>
      <c r="B46" s="19" t="s">
        <v>487</v>
      </c>
      <c r="C46" s="6" t="s">
        <v>531</v>
      </c>
      <c r="D46" s="128">
        <v>33528609</v>
      </c>
      <c r="E46" s="14"/>
    </row>
    <row r="47" spans="1:5" ht="17" customHeight="1">
      <c r="A47" s="72"/>
      <c r="B47" s="19" t="s">
        <v>532</v>
      </c>
      <c r="C47" s="6" t="s">
        <v>248</v>
      </c>
      <c r="D47" s="128">
        <v>300</v>
      </c>
      <c r="E47" s="14"/>
    </row>
    <row r="48" spans="1:5" ht="17" customHeight="1">
      <c r="A48" s="72"/>
      <c r="B48" s="19" t="s">
        <v>533</v>
      </c>
      <c r="C48" s="6" t="s">
        <v>264</v>
      </c>
      <c r="D48" s="128">
        <v>5000</v>
      </c>
      <c r="E48" s="14"/>
    </row>
    <row r="49" spans="1:5" ht="17" customHeight="1">
      <c r="A49" s="72"/>
      <c r="B49" s="19" t="s">
        <v>462</v>
      </c>
      <c r="C49" s="6" t="s">
        <v>283</v>
      </c>
      <c r="D49" s="128">
        <v>10000</v>
      </c>
      <c r="E49" s="14"/>
    </row>
    <row r="50" spans="1:5" ht="17" customHeight="1">
      <c r="A50" s="72"/>
      <c r="B50" s="19" t="s">
        <v>534</v>
      </c>
      <c r="C50" s="6" t="s">
        <v>399</v>
      </c>
      <c r="D50" s="128">
        <v>85000</v>
      </c>
      <c r="E50" s="14"/>
    </row>
    <row r="51" spans="1:5" ht="17" customHeight="1">
      <c r="A51" s="72"/>
      <c r="B51" s="19" t="s">
        <v>535</v>
      </c>
      <c r="C51" s="6" t="s">
        <v>536</v>
      </c>
      <c r="D51" s="128">
        <v>1100000</v>
      </c>
      <c r="E51" s="14"/>
    </row>
    <row r="52" spans="1:5" ht="17" customHeight="1">
      <c r="A52" s="72"/>
      <c r="B52" s="19" t="s">
        <v>537</v>
      </c>
      <c r="C52" s="6" t="s">
        <v>284</v>
      </c>
      <c r="D52" s="128">
        <v>0</v>
      </c>
      <c r="E52" s="14"/>
    </row>
    <row r="53" spans="1:5" ht="17" customHeight="1">
      <c r="A53" s="72"/>
      <c r="B53" s="19" t="s">
        <v>538</v>
      </c>
      <c r="C53" s="6" t="s">
        <v>400</v>
      </c>
      <c r="D53" s="128">
        <v>25</v>
      </c>
      <c r="E53" s="14" t="s">
        <v>14</v>
      </c>
    </row>
    <row r="54" spans="1:5" ht="17" customHeight="1">
      <c r="A54" s="72"/>
      <c r="B54" s="19" t="s">
        <v>539</v>
      </c>
      <c r="C54" s="6" t="s">
        <v>540</v>
      </c>
      <c r="D54" s="128">
        <v>175</v>
      </c>
      <c r="E54" s="68" t="s">
        <v>14</v>
      </c>
    </row>
    <row r="55" spans="1:5" ht="17" customHeight="1">
      <c r="A55" s="72"/>
      <c r="B55" s="19" t="s">
        <v>105</v>
      </c>
      <c r="C55" s="6" t="s">
        <v>176</v>
      </c>
      <c r="D55" s="128">
        <v>0</v>
      </c>
      <c r="E55" s="14"/>
    </row>
    <row r="56" spans="1:5" ht="17" customHeight="1">
      <c r="A56" s="72"/>
      <c r="B56" s="19" t="s">
        <v>541</v>
      </c>
      <c r="C56" s="6" t="s">
        <v>177</v>
      </c>
      <c r="D56" s="128">
        <v>0</v>
      </c>
      <c r="E56" s="14"/>
    </row>
    <row r="57" spans="1:5" ht="17" customHeight="1">
      <c r="A57" s="72"/>
      <c r="B57" s="19" t="s">
        <v>37</v>
      </c>
      <c r="C57" s="6" t="s">
        <v>178</v>
      </c>
      <c r="D57" s="128">
        <v>25000</v>
      </c>
      <c r="E57" s="14"/>
    </row>
    <row r="58" spans="1:5" ht="17" customHeight="1">
      <c r="A58" s="72"/>
      <c r="B58" s="19" t="s">
        <v>542</v>
      </c>
      <c r="C58" s="6" t="s">
        <v>179</v>
      </c>
      <c r="D58" s="128">
        <v>1100</v>
      </c>
      <c r="E58" s="14"/>
    </row>
    <row r="59" spans="1:5" ht="17" customHeight="1">
      <c r="A59" s="72"/>
      <c r="B59" s="19" t="s">
        <v>463</v>
      </c>
      <c r="C59" s="6" t="s">
        <v>180</v>
      </c>
      <c r="D59" s="128">
        <v>2700</v>
      </c>
      <c r="E59" s="14"/>
    </row>
    <row r="60" spans="1:5" ht="17" customHeight="1">
      <c r="A60" s="72"/>
      <c r="B60" s="19" t="s">
        <v>270</v>
      </c>
      <c r="C60" s="6" t="s">
        <v>181</v>
      </c>
      <c r="D60" s="128">
        <v>10000</v>
      </c>
      <c r="E60" s="14"/>
    </row>
    <row r="61" spans="1:5" ht="17" customHeight="1">
      <c r="A61" s="72"/>
      <c r="B61" s="19" t="s">
        <v>543</v>
      </c>
      <c r="C61" s="6" t="s">
        <v>182</v>
      </c>
      <c r="D61" s="128">
        <v>11000</v>
      </c>
      <c r="E61" s="14"/>
    </row>
    <row r="62" spans="1:5" ht="17" customHeight="1">
      <c r="A62" s="72"/>
      <c r="B62" s="19" t="s">
        <v>544</v>
      </c>
      <c r="C62" s="6" t="s">
        <v>183</v>
      </c>
      <c r="D62" s="128">
        <v>200</v>
      </c>
      <c r="E62" s="14"/>
    </row>
    <row r="63" spans="1:5" ht="17" customHeight="1">
      <c r="A63" s="72"/>
      <c r="B63" s="19" t="s">
        <v>545</v>
      </c>
      <c r="C63" s="6" t="s">
        <v>546</v>
      </c>
      <c r="D63" s="128">
        <v>0</v>
      </c>
      <c r="E63" s="14"/>
    </row>
    <row r="64" spans="1:5" ht="17" customHeight="1">
      <c r="A64" s="72"/>
      <c r="B64" s="19" t="s">
        <v>547</v>
      </c>
      <c r="C64" s="6" t="s">
        <v>212</v>
      </c>
      <c r="D64" s="128">
        <v>2800</v>
      </c>
      <c r="E64" s="14"/>
    </row>
    <row r="65" spans="1:5" ht="17" customHeight="1">
      <c r="A65" s="72"/>
      <c r="B65" s="19" t="s">
        <v>548</v>
      </c>
      <c r="C65" s="6" t="s">
        <v>213</v>
      </c>
      <c r="D65" s="128">
        <v>100</v>
      </c>
      <c r="E65" s="14"/>
    </row>
    <row r="66" spans="1:5" ht="17" customHeight="1">
      <c r="A66" s="72"/>
      <c r="B66" s="19" t="s">
        <v>549</v>
      </c>
      <c r="C66" s="6" t="s">
        <v>214</v>
      </c>
      <c r="D66" s="128">
        <v>10000</v>
      </c>
      <c r="E66" s="14"/>
    </row>
    <row r="67" spans="1:5" ht="17" customHeight="1">
      <c r="A67" s="72"/>
      <c r="B67" s="19" t="s">
        <v>550</v>
      </c>
      <c r="C67" s="6" t="s">
        <v>215</v>
      </c>
      <c r="D67" s="128">
        <v>200</v>
      </c>
      <c r="E67" s="14"/>
    </row>
    <row r="68" spans="1:5" ht="17" customHeight="1">
      <c r="A68" s="72"/>
      <c r="B68" s="19" t="s">
        <v>551</v>
      </c>
      <c r="C68" s="6" t="s">
        <v>216</v>
      </c>
      <c r="D68" s="128">
        <v>500</v>
      </c>
      <c r="E68" s="14"/>
    </row>
    <row r="69" spans="1:5" ht="17" customHeight="1">
      <c r="A69" s="72"/>
      <c r="B69" s="19" t="s">
        <v>552</v>
      </c>
      <c r="C69" s="6" t="s">
        <v>217</v>
      </c>
      <c r="D69" s="128">
        <v>120</v>
      </c>
      <c r="E69" s="14"/>
    </row>
    <row r="70" spans="1:5" ht="17" customHeight="1">
      <c r="A70" s="72"/>
      <c r="B70" s="19" t="s">
        <v>553</v>
      </c>
      <c r="C70" s="6" t="s">
        <v>218</v>
      </c>
      <c r="D70" s="128">
        <v>180</v>
      </c>
      <c r="E70" s="14"/>
    </row>
    <row r="71" spans="1:5" ht="17" customHeight="1">
      <c r="A71" s="72"/>
      <c r="B71" s="19" t="s">
        <v>554</v>
      </c>
      <c r="C71" s="6" t="s">
        <v>401</v>
      </c>
      <c r="D71" s="128">
        <v>0</v>
      </c>
      <c r="E71" s="14"/>
    </row>
    <row r="72" spans="1:5" ht="17" customHeight="1">
      <c r="A72" s="72"/>
      <c r="B72" s="19" t="s">
        <v>555</v>
      </c>
      <c r="C72" s="6" t="s">
        <v>219</v>
      </c>
      <c r="D72" s="128">
        <v>300</v>
      </c>
      <c r="E72" s="14"/>
    </row>
    <row r="73" spans="1:5" ht="17" customHeight="1">
      <c r="A73" s="72"/>
      <c r="B73" s="19" t="s">
        <v>556</v>
      </c>
      <c r="C73" s="6" t="s">
        <v>220</v>
      </c>
      <c r="D73" s="128">
        <v>0</v>
      </c>
      <c r="E73" s="14"/>
    </row>
    <row r="74" spans="1:5" ht="17" customHeight="1">
      <c r="A74" s="72"/>
      <c r="B74" s="19" t="s">
        <v>557</v>
      </c>
      <c r="C74" s="6" t="s">
        <v>221</v>
      </c>
      <c r="D74" s="128">
        <v>100</v>
      </c>
      <c r="E74" s="14"/>
    </row>
    <row r="75" spans="1:5" ht="17" customHeight="1">
      <c r="A75" s="72"/>
      <c r="B75" s="19" t="s">
        <v>558</v>
      </c>
      <c r="C75" s="6" t="s">
        <v>193</v>
      </c>
      <c r="D75" s="128">
        <v>2500</v>
      </c>
      <c r="E75" s="14"/>
    </row>
    <row r="76" spans="1:5" ht="17" customHeight="1">
      <c r="A76" s="72"/>
      <c r="B76" s="19" t="s">
        <v>559</v>
      </c>
      <c r="C76" s="6" t="s">
        <v>194</v>
      </c>
      <c r="D76" s="128">
        <v>5000</v>
      </c>
      <c r="E76" s="14"/>
    </row>
    <row r="77" spans="1:5" ht="17" customHeight="1">
      <c r="A77" s="72"/>
      <c r="B77" s="19" t="s">
        <v>560</v>
      </c>
      <c r="C77" s="6" t="s">
        <v>195</v>
      </c>
      <c r="D77" s="128">
        <v>500</v>
      </c>
      <c r="E77" s="14"/>
    </row>
    <row r="78" spans="1:5" ht="17" customHeight="1">
      <c r="A78" s="72"/>
      <c r="B78" s="19" t="s">
        <v>561</v>
      </c>
      <c r="C78" s="6" t="s">
        <v>196</v>
      </c>
      <c r="D78" s="128">
        <v>1500</v>
      </c>
      <c r="E78" s="14"/>
    </row>
    <row r="79" spans="1:5" ht="17" customHeight="1">
      <c r="A79" s="72"/>
      <c r="B79" s="19" t="s">
        <v>562</v>
      </c>
      <c r="C79" s="6" t="s">
        <v>197</v>
      </c>
      <c r="D79" s="128">
        <v>5000</v>
      </c>
      <c r="E79" s="14"/>
    </row>
    <row r="80" spans="1:5" ht="17" customHeight="1">
      <c r="A80" s="72"/>
      <c r="B80" s="19" t="s">
        <v>563</v>
      </c>
      <c r="C80" s="6" t="s">
        <v>198</v>
      </c>
      <c r="D80" s="128">
        <v>500</v>
      </c>
      <c r="E80" s="14"/>
    </row>
    <row r="81" spans="1:5" ht="17" customHeight="1">
      <c r="A81" s="72"/>
      <c r="B81" s="19" t="s">
        <v>564</v>
      </c>
      <c r="C81" s="6" t="s">
        <v>131</v>
      </c>
      <c r="D81" s="144">
        <v>18700</v>
      </c>
      <c r="E81" s="14"/>
    </row>
    <row r="82" spans="1:5" ht="17" customHeight="1">
      <c r="A82" s="72"/>
      <c r="B82" s="19" t="s">
        <v>565</v>
      </c>
      <c r="C82" s="6" t="s">
        <v>285</v>
      </c>
      <c r="D82" s="128">
        <v>1500</v>
      </c>
      <c r="E82" s="14"/>
    </row>
    <row r="83" spans="1:5" ht="17" customHeight="1">
      <c r="A83" s="72"/>
      <c r="B83" s="19" t="s">
        <v>566</v>
      </c>
      <c r="C83" s="6" t="s">
        <v>184</v>
      </c>
      <c r="D83" s="128">
        <v>1100</v>
      </c>
      <c r="E83" s="14"/>
    </row>
    <row r="84" spans="1:5" ht="17" customHeight="1">
      <c r="A84" s="72"/>
      <c r="B84" s="19" t="s">
        <v>567</v>
      </c>
      <c r="C84" s="6" t="s">
        <v>185</v>
      </c>
      <c r="D84" s="128">
        <v>700</v>
      </c>
      <c r="E84" s="14"/>
    </row>
    <row r="85" spans="1:5" ht="17" customHeight="1">
      <c r="A85" s="72"/>
      <c r="B85" s="19" t="s">
        <v>568</v>
      </c>
      <c r="C85" s="6" t="s">
        <v>235</v>
      </c>
      <c r="D85" s="128">
        <v>500</v>
      </c>
      <c r="E85" s="14"/>
    </row>
    <row r="86" spans="1:5" ht="17" customHeight="1">
      <c r="A86" s="72"/>
      <c r="B86" s="19" t="s">
        <v>569</v>
      </c>
      <c r="C86" s="6" t="s">
        <v>236</v>
      </c>
      <c r="D86" s="128">
        <v>1300</v>
      </c>
      <c r="E86" s="14"/>
    </row>
    <row r="87" spans="1:5" ht="17" customHeight="1">
      <c r="A87" s="72"/>
      <c r="B87" s="19" t="s">
        <v>570</v>
      </c>
      <c r="C87" s="6" t="s">
        <v>186</v>
      </c>
      <c r="D87" s="128">
        <v>1500</v>
      </c>
      <c r="E87" s="14"/>
    </row>
    <row r="88" spans="1:5" ht="17" customHeight="1">
      <c r="A88" s="72"/>
      <c r="B88" s="19" t="s">
        <v>571</v>
      </c>
      <c r="C88" s="6" t="s">
        <v>187</v>
      </c>
      <c r="D88" s="128">
        <v>2500</v>
      </c>
      <c r="E88" s="14"/>
    </row>
    <row r="89" spans="1:5" ht="17" customHeight="1">
      <c r="A89" s="72"/>
      <c r="B89" s="19" t="s">
        <v>572</v>
      </c>
      <c r="C89" s="6" t="s">
        <v>188</v>
      </c>
      <c r="D89" s="128">
        <v>1000</v>
      </c>
      <c r="E89" s="14"/>
    </row>
    <row r="90" spans="1:5" ht="17" customHeight="1">
      <c r="A90" s="72"/>
      <c r="B90" s="19" t="s">
        <v>573</v>
      </c>
      <c r="C90" s="6" t="s">
        <v>189</v>
      </c>
      <c r="D90" s="128">
        <v>53000</v>
      </c>
      <c r="E90" s="14"/>
    </row>
    <row r="91" spans="1:5" ht="17" customHeight="1">
      <c r="A91" s="72"/>
      <c r="B91" s="19" t="s">
        <v>574</v>
      </c>
      <c r="C91" s="6" t="s">
        <v>199</v>
      </c>
      <c r="D91" s="128">
        <v>800</v>
      </c>
      <c r="E91" s="14"/>
    </row>
    <row r="92" spans="1:5" ht="17" customHeight="1">
      <c r="A92" s="72"/>
      <c r="B92" s="19" t="s">
        <v>575</v>
      </c>
      <c r="C92" s="6" t="s">
        <v>130</v>
      </c>
      <c r="D92" s="128">
        <v>0</v>
      </c>
      <c r="E92" s="14"/>
    </row>
    <row r="93" spans="1:5" ht="17" customHeight="1">
      <c r="A93" s="72"/>
      <c r="B93" s="19" t="s">
        <v>576</v>
      </c>
      <c r="C93" s="6" t="s">
        <v>224</v>
      </c>
      <c r="D93" s="128">
        <v>90000</v>
      </c>
      <c r="E93" s="14"/>
    </row>
    <row r="94" spans="1:5" ht="17" customHeight="1">
      <c r="A94" s="72"/>
      <c r="B94" s="19" t="s">
        <v>577</v>
      </c>
      <c r="C94" s="6" t="s">
        <v>225</v>
      </c>
      <c r="D94" s="128">
        <v>1000</v>
      </c>
      <c r="E94" s="14"/>
    </row>
    <row r="95" spans="1:5" ht="17" customHeight="1">
      <c r="A95" s="72"/>
      <c r="B95" s="19" t="s">
        <v>578</v>
      </c>
      <c r="C95" s="6" t="s">
        <v>226</v>
      </c>
      <c r="D95" s="128">
        <v>800</v>
      </c>
      <c r="E95" s="14"/>
    </row>
    <row r="96" spans="1:5" ht="17" customHeight="1">
      <c r="A96" s="72"/>
      <c r="B96" s="19" t="s">
        <v>579</v>
      </c>
      <c r="C96" s="6" t="s">
        <v>227</v>
      </c>
      <c r="D96" s="128">
        <v>500</v>
      </c>
      <c r="E96" s="14"/>
    </row>
    <row r="97" spans="1:5" ht="17" customHeight="1">
      <c r="A97" s="72"/>
      <c r="B97" s="19" t="s">
        <v>580</v>
      </c>
      <c r="C97" s="6" t="s">
        <v>228</v>
      </c>
      <c r="D97" s="128">
        <v>1000</v>
      </c>
      <c r="E97" s="14"/>
    </row>
    <row r="98" spans="1:5" ht="17" customHeight="1">
      <c r="A98" s="72"/>
      <c r="B98" s="19" t="s">
        <v>581</v>
      </c>
      <c r="C98" s="6" t="s">
        <v>200</v>
      </c>
      <c r="D98" s="128">
        <v>1200</v>
      </c>
      <c r="E98" s="14"/>
    </row>
    <row r="99" spans="1:5" ht="17" customHeight="1">
      <c r="A99" s="72"/>
      <c r="B99" s="19" t="s">
        <v>582</v>
      </c>
      <c r="C99" s="6" t="s">
        <v>130</v>
      </c>
      <c r="D99" s="128">
        <v>0</v>
      </c>
      <c r="E99" s="14"/>
    </row>
    <row r="100" spans="1:5" ht="17" customHeight="1">
      <c r="A100" s="72"/>
      <c r="B100" s="19" t="s">
        <v>583</v>
      </c>
      <c r="C100" s="6" t="s">
        <v>229</v>
      </c>
      <c r="D100" s="128">
        <v>500</v>
      </c>
      <c r="E100" s="14"/>
    </row>
    <row r="101" spans="1:5" ht="17" customHeight="1">
      <c r="A101" s="72"/>
      <c r="B101" s="19" t="s">
        <v>584</v>
      </c>
      <c r="C101" s="6" t="s">
        <v>222</v>
      </c>
      <c r="D101" s="128">
        <v>8000</v>
      </c>
      <c r="E101" s="14"/>
    </row>
    <row r="102" spans="1:5" ht="17" customHeight="1">
      <c r="A102" s="72"/>
      <c r="B102" s="19" t="s">
        <v>585</v>
      </c>
      <c r="C102" s="6" t="s">
        <v>230</v>
      </c>
      <c r="D102" s="128">
        <v>500</v>
      </c>
      <c r="E102" s="14"/>
    </row>
    <row r="103" spans="1:5" ht="17" customHeight="1">
      <c r="A103" s="72"/>
      <c r="B103" s="19" t="s">
        <v>586</v>
      </c>
      <c r="C103" s="6" t="s">
        <v>587</v>
      </c>
      <c r="D103" s="128">
        <v>10000</v>
      </c>
      <c r="E103" s="14"/>
    </row>
    <row r="104" spans="1:5" ht="17" customHeight="1">
      <c r="A104" s="72"/>
      <c r="B104" s="19" t="s">
        <v>588</v>
      </c>
      <c r="C104" s="6" t="s">
        <v>209</v>
      </c>
      <c r="D104" s="128">
        <v>1800</v>
      </c>
      <c r="E104" s="14"/>
    </row>
    <row r="105" spans="1:5" ht="17" customHeight="1">
      <c r="A105" s="72"/>
      <c r="B105" s="19" t="s">
        <v>589</v>
      </c>
      <c r="C105" s="6" t="s">
        <v>210</v>
      </c>
      <c r="D105" s="128">
        <v>1200</v>
      </c>
      <c r="E105" s="14"/>
    </row>
    <row r="106" spans="1:5" ht="17" customHeight="1">
      <c r="A106" s="72"/>
      <c r="B106" s="19" t="s">
        <v>590</v>
      </c>
      <c r="C106" s="6" t="s">
        <v>591</v>
      </c>
      <c r="D106" s="128">
        <v>0</v>
      </c>
      <c r="E106" s="14"/>
    </row>
    <row r="107" spans="1:5" ht="17" customHeight="1">
      <c r="A107" s="72"/>
      <c r="B107" s="19" t="s">
        <v>592</v>
      </c>
      <c r="C107" s="6" t="s">
        <v>211</v>
      </c>
      <c r="D107" s="128">
        <v>100</v>
      </c>
      <c r="E107" s="14"/>
    </row>
    <row r="108" spans="1:5" ht="17" customHeight="1">
      <c r="A108" s="72"/>
      <c r="B108" s="19" t="s">
        <v>593</v>
      </c>
      <c r="C108" s="6" t="s">
        <v>594</v>
      </c>
      <c r="D108" s="128">
        <v>500</v>
      </c>
      <c r="E108" s="14"/>
    </row>
    <row r="109" spans="1:5" ht="17" customHeight="1">
      <c r="A109" s="72"/>
      <c r="B109" s="19" t="s">
        <v>595</v>
      </c>
      <c r="C109" s="6" t="s">
        <v>596</v>
      </c>
      <c r="D109" s="128">
        <v>1400</v>
      </c>
      <c r="E109" s="14"/>
    </row>
    <row r="110" spans="1:5" ht="17" customHeight="1">
      <c r="A110" s="72"/>
      <c r="B110" s="19" t="s">
        <v>597</v>
      </c>
      <c r="C110" s="6" t="s">
        <v>598</v>
      </c>
      <c r="D110" s="128">
        <v>0</v>
      </c>
      <c r="E110" s="14"/>
    </row>
    <row r="111" spans="1:5" ht="17" customHeight="1">
      <c r="A111" s="72"/>
      <c r="B111" s="19" t="s">
        <v>599</v>
      </c>
      <c r="C111" s="6" t="s">
        <v>201</v>
      </c>
      <c r="D111" s="128">
        <v>500</v>
      </c>
      <c r="E111" s="14"/>
    </row>
    <row r="112" spans="1:5" ht="17" customHeight="1">
      <c r="A112" s="72"/>
      <c r="B112" s="19" t="s">
        <v>600</v>
      </c>
      <c r="C112" s="6" t="s">
        <v>223</v>
      </c>
      <c r="D112" s="128">
        <v>7000</v>
      </c>
      <c r="E112" s="14"/>
    </row>
    <row r="113" spans="1:5" ht="17" customHeight="1">
      <c r="A113" s="72"/>
      <c r="B113" s="19" t="s">
        <v>601</v>
      </c>
      <c r="C113" s="6" t="s">
        <v>130</v>
      </c>
      <c r="D113" s="128">
        <v>0</v>
      </c>
      <c r="E113" s="14"/>
    </row>
    <row r="114" spans="1:5" ht="17" customHeight="1">
      <c r="A114" s="72"/>
      <c r="B114" s="19" t="s">
        <v>602</v>
      </c>
      <c r="C114" s="6" t="s">
        <v>231</v>
      </c>
      <c r="D114" s="128">
        <v>200</v>
      </c>
      <c r="E114" s="14"/>
    </row>
    <row r="115" spans="1:5" ht="17" customHeight="1">
      <c r="A115" s="72"/>
      <c r="B115" s="19" t="s">
        <v>603</v>
      </c>
      <c r="C115" s="6" t="s">
        <v>232</v>
      </c>
      <c r="D115" s="128">
        <v>1000</v>
      </c>
      <c r="E115" s="14"/>
    </row>
    <row r="116" spans="1:5" ht="17" customHeight="1">
      <c r="A116" s="72"/>
      <c r="B116" s="19" t="s">
        <v>604</v>
      </c>
      <c r="C116" s="6" t="s">
        <v>233</v>
      </c>
      <c r="D116" s="128">
        <v>1000</v>
      </c>
      <c r="E116" s="14"/>
    </row>
    <row r="117" spans="1:5" ht="17" customHeight="1">
      <c r="A117" s="72"/>
      <c r="B117" s="19" t="s">
        <v>605</v>
      </c>
      <c r="C117" s="6" t="s">
        <v>234</v>
      </c>
      <c r="D117" s="128">
        <v>1000</v>
      </c>
      <c r="E117" s="14"/>
    </row>
    <row r="118" spans="1:5" ht="17" customHeight="1">
      <c r="A118" s="72"/>
      <c r="B118" s="19" t="s">
        <v>606</v>
      </c>
      <c r="C118" s="6" t="s">
        <v>402</v>
      </c>
      <c r="D118" s="128">
        <v>500</v>
      </c>
      <c r="E118" s="14"/>
    </row>
    <row r="119" spans="1:5" ht="17" customHeight="1">
      <c r="A119" s="72"/>
      <c r="B119" s="19" t="s">
        <v>607</v>
      </c>
      <c r="C119" s="6" t="s">
        <v>608</v>
      </c>
      <c r="D119" s="128">
        <v>0</v>
      </c>
      <c r="E119" s="14"/>
    </row>
    <row r="120" spans="1:5" ht="17" customHeight="1">
      <c r="A120" s="72"/>
      <c r="B120" s="19" t="s">
        <v>609</v>
      </c>
      <c r="C120" s="6" t="s">
        <v>207</v>
      </c>
      <c r="D120" s="128">
        <v>300</v>
      </c>
      <c r="E120" s="14"/>
    </row>
    <row r="121" spans="1:5" ht="17" customHeight="1">
      <c r="A121" s="72"/>
      <c r="B121" s="19" t="s">
        <v>610</v>
      </c>
      <c r="C121" s="6" t="s">
        <v>208</v>
      </c>
      <c r="D121" s="128">
        <v>200</v>
      </c>
      <c r="E121" s="14"/>
    </row>
    <row r="122" spans="1:5" ht="17" customHeight="1">
      <c r="A122" s="72"/>
      <c r="B122" s="19" t="s">
        <v>611</v>
      </c>
      <c r="C122" s="6" t="s">
        <v>286</v>
      </c>
      <c r="D122" s="128">
        <v>11875</v>
      </c>
      <c r="E122" s="14"/>
    </row>
    <row r="123" spans="1:5" ht="17" customHeight="1">
      <c r="A123" s="72"/>
      <c r="B123" s="19" t="s">
        <v>612</v>
      </c>
      <c r="C123" s="6" t="s">
        <v>261</v>
      </c>
      <c r="D123" s="128">
        <v>0</v>
      </c>
      <c r="E123" s="14"/>
    </row>
    <row r="124" spans="1:5" ht="17" customHeight="1">
      <c r="A124" s="72"/>
      <c r="B124" s="19" t="s">
        <v>613</v>
      </c>
      <c r="C124" s="6" t="s">
        <v>250</v>
      </c>
      <c r="D124" s="128">
        <v>1004</v>
      </c>
      <c r="E124" s="14"/>
    </row>
    <row r="125" spans="1:5" ht="17" customHeight="1">
      <c r="A125" s="72"/>
      <c r="B125" s="19" t="s">
        <v>614</v>
      </c>
      <c r="C125" s="6" t="s">
        <v>287</v>
      </c>
      <c r="D125" s="128">
        <v>198896</v>
      </c>
      <c r="E125" s="14"/>
    </row>
    <row r="126" spans="1:5" ht="17" customHeight="1">
      <c r="A126" s="72"/>
      <c r="B126" s="19" t="s">
        <v>615</v>
      </c>
      <c r="C126" s="6" t="s">
        <v>616</v>
      </c>
      <c r="D126" s="128">
        <v>0</v>
      </c>
      <c r="E126" s="14"/>
    </row>
    <row r="127" spans="1:5" ht="17" customHeight="1">
      <c r="A127" s="72"/>
      <c r="B127" s="19" t="s">
        <v>617</v>
      </c>
      <c r="C127" s="6" t="s">
        <v>251</v>
      </c>
      <c r="D127" s="128">
        <v>61377</v>
      </c>
      <c r="E127" s="14"/>
    </row>
    <row r="128" spans="1:5" ht="17" customHeight="1">
      <c r="A128" s="72"/>
      <c r="B128" s="19" t="s">
        <v>618</v>
      </c>
      <c r="C128" s="6" t="s">
        <v>252</v>
      </c>
      <c r="D128" s="128">
        <v>812073</v>
      </c>
      <c r="E128" s="14" t="s">
        <v>14</v>
      </c>
    </row>
    <row r="129" spans="1:5" ht="17" customHeight="1">
      <c r="A129" s="72"/>
      <c r="B129" s="19" t="s">
        <v>619</v>
      </c>
      <c r="C129" s="6" t="s">
        <v>253</v>
      </c>
      <c r="D129" s="128">
        <v>531983</v>
      </c>
      <c r="E129" s="14"/>
    </row>
    <row r="130" spans="1:5" ht="17" customHeight="1">
      <c r="A130" s="72"/>
      <c r="C130" s="112" t="s">
        <v>1042</v>
      </c>
      <c r="D130" s="64"/>
      <c r="E130" s="14"/>
    </row>
    <row r="131" spans="1:5" ht="17.5" customHeight="1">
      <c r="A131" s="50"/>
      <c r="C131" s="123"/>
      <c r="D131" s="74"/>
      <c r="E131" s="7"/>
    </row>
    <row r="132" spans="1:5" ht="13.25" customHeight="1">
      <c r="A132" s="125">
        <v>43445</v>
      </c>
      <c r="B132" s="130" t="s">
        <v>54</v>
      </c>
      <c r="C132" s="49" t="s">
        <v>55</v>
      </c>
      <c r="D132" s="64">
        <v>6475</v>
      </c>
      <c r="E132" s="128"/>
    </row>
    <row r="133" spans="1:5" ht="13.25" customHeight="1">
      <c r="A133" s="125"/>
      <c r="B133" s="131" t="s">
        <v>14</v>
      </c>
      <c r="C133" s="112" t="s">
        <v>620</v>
      </c>
      <c r="D133" s="64"/>
      <c r="E133" s="128"/>
    </row>
    <row r="134" spans="1:5" ht="17.5" customHeight="1">
      <c r="A134" s="50"/>
      <c r="C134" s="123"/>
      <c r="D134" s="74"/>
      <c r="E134" s="7"/>
    </row>
    <row r="135" spans="1:5" ht="17.5" customHeight="1">
      <c r="A135" s="50"/>
      <c r="B135" s="3"/>
      <c r="C135" s="30" t="s">
        <v>621</v>
      </c>
      <c r="D135" s="7"/>
      <c r="E135" s="7"/>
    </row>
    <row r="136" spans="1:5" ht="13.25" customHeight="1">
      <c r="A136" s="125">
        <v>43445</v>
      </c>
      <c r="B136" s="126" t="s">
        <v>58</v>
      </c>
      <c r="C136" s="126" t="s">
        <v>59</v>
      </c>
      <c r="D136" s="64">
        <v>111646.72</v>
      </c>
      <c r="E136" s="64"/>
    </row>
    <row r="137" spans="1:5" ht="13.25" customHeight="1">
      <c r="A137" s="125"/>
      <c r="B137" s="127" t="s">
        <v>60</v>
      </c>
      <c r="C137" s="126" t="s">
        <v>88</v>
      </c>
      <c r="D137" s="64"/>
      <c r="E137" s="64">
        <f>+D136</f>
        <v>111646.72</v>
      </c>
    </row>
    <row r="138" spans="1:5" ht="13.25" customHeight="1">
      <c r="A138" s="125"/>
      <c r="B138" s="126"/>
      <c r="C138" s="112" t="s">
        <v>622</v>
      </c>
      <c r="D138" s="64"/>
      <c r="E138" s="64"/>
    </row>
    <row r="139" spans="1:5" ht="13.25" customHeight="1">
      <c r="A139" s="125"/>
      <c r="B139" s="126"/>
      <c r="C139" s="112"/>
      <c r="D139" s="64"/>
      <c r="E139" s="64"/>
    </row>
    <row r="140" spans="1:5" ht="13.25" customHeight="1">
      <c r="A140" s="129" t="s">
        <v>419</v>
      </c>
      <c r="B140" s="126" t="s">
        <v>58</v>
      </c>
      <c r="C140" s="126" t="s">
        <v>59</v>
      </c>
      <c r="D140" s="128">
        <v>0</v>
      </c>
      <c r="E140" s="128"/>
    </row>
    <row r="141" spans="1:5" ht="13.25" customHeight="1">
      <c r="A141" s="125"/>
      <c r="B141" s="49" t="s">
        <v>254</v>
      </c>
      <c r="C141" s="126" t="s">
        <v>421</v>
      </c>
      <c r="D141" s="128"/>
      <c r="E141" s="128">
        <f>+D140</f>
        <v>0</v>
      </c>
    </row>
    <row r="142" spans="1:5" ht="13.25" customHeight="1">
      <c r="A142" s="125"/>
      <c r="B142" s="49"/>
      <c r="C142" s="112" t="s">
        <v>418</v>
      </c>
      <c r="D142" s="128"/>
      <c r="E142" s="128"/>
    </row>
    <row r="143" spans="1:5" ht="13.25" customHeight="1">
      <c r="A143" s="125"/>
      <c r="B143" s="126"/>
      <c r="C143" s="112"/>
      <c r="D143" s="64"/>
      <c r="E143" s="64"/>
    </row>
    <row r="144" spans="1:5" ht="13.25" customHeight="1">
      <c r="A144" s="129" t="s">
        <v>419</v>
      </c>
      <c r="B144" s="126" t="s">
        <v>58</v>
      </c>
      <c r="C144" s="126" t="s">
        <v>59</v>
      </c>
      <c r="D144" s="128">
        <v>0</v>
      </c>
      <c r="E144" s="128"/>
    </row>
    <row r="145" spans="1:5" ht="13.25" customHeight="1">
      <c r="A145" s="125"/>
      <c r="B145" s="127" t="s">
        <v>255</v>
      </c>
      <c r="C145" s="126" t="s">
        <v>256</v>
      </c>
      <c r="D145" s="128"/>
      <c r="E145" s="128">
        <f>+D144</f>
        <v>0</v>
      </c>
    </row>
    <row r="146" spans="1:5" ht="13.25" customHeight="1">
      <c r="A146" s="125"/>
      <c r="B146" s="49"/>
      <c r="C146" s="112" t="s">
        <v>623</v>
      </c>
      <c r="D146" s="128"/>
      <c r="E146" s="128"/>
    </row>
    <row r="147" spans="1:5" ht="13.25" customHeight="1">
      <c r="A147" s="125"/>
      <c r="B147" s="49"/>
      <c r="C147" s="112"/>
      <c r="D147" s="128"/>
      <c r="E147" s="128"/>
    </row>
    <row r="148" spans="1:5" ht="13.25" customHeight="1">
      <c r="A148" s="129" t="s">
        <v>419</v>
      </c>
      <c r="B148" s="126" t="s">
        <v>58</v>
      </c>
      <c r="C148" s="126" t="s">
        <v>59</v>
      </c>
      <c r="D148" s="128">
        <v>0</v>
      </c>
      <c r="E148" s="128"/>
    </row>
    <row r="149" spans="1:5" ht="13.25" customHeight="1">
      <c r="A149" s="125"/>
      <c r="B149" s="127" t="s">
        <v>106</v>
      </c>
      <c r="C149" s="126" t="s">
        <v>50</v>
      </c>
      <c r="D149" s="128"/>
      <c r="E149" s="128">
        <f>+D148</f>
        <v>0</v>
      </c>
    </row>
    <row r="150" spans="1:5" ht="13.25" customHeight="1">
      <c r="A150" s="125"/>
      <c r="B150" s="49"/>
      <c r="C150" s="112" t="s">
        <v>624</v>
      </c>
      <c r="D150" s="128"/>
      <c r="E150" s="128"/>
    </row>
    <row r="151" spans="1:5" ht="13.25" customHeight="1">
      <c r="A151" s="125"/>
      <c r="B151" s="49"/>
      <c r="C151" s="112"/>
      <c r="D151" s="128"/>
      <c r="E151" s="128"/>
    </row>
    <row r="152" spans="1:5" ht="13.25" customHeight="1">
      <c r="A152" s="125">
        <v>43605</v>
      </c>
      <c r="B152" s="126" t="s">
        <v>99</v>
      </c>
      <c r="C152" s="126" t="s">
        <v>56</v>
      </c>
      <c r="D152" s="128">
        <v>259002.26</v>
      </c>
      <c r="E152" s="128"/>
    </row>
    <row r="153" spans="1:5" ht="13.25" customHeight="1">
      <c r="A153" s="125"/>
      <c r="B153" s="127" t="s">
        <v>638</v>
      </c>
      <c r="C153" s="126" t="s">
        <v>625</v>
      </c>
      <c r="D153" s="128"/>
      <c r="E153" s="128">
        <f>+D152</f>
        <v>259002.26</v>
      </c>
    </row>
    <row r="154" spans="1:5" ht="13.25" customHeight="1">
      <c r="A154" s="125"/>
      <c r="B154" s="49"/>
      <c r="C154" s="112" t="s">
        <v>626</v>
      </c>
      <c r="D154" s="128"/>
      <c r="E154" s="128"/>
    </row>
    <row r="155" spans="1:5" ht="13.25" customHeight="1">
      <c r="A155" s="125" t="s">
        <v>14</v>
      </c>
      <c r="B155" s="49"/>
      <c r="C155" s="112"/>
      <c r="D155" s="128"/>
      <c r="E155" s="128"/>
    </row>
    <row r="156" spans="1:5" s="24" customFormat="1" ht="14" customHeight="1">
      <c r="A156" s="129" t="s">
        <v>419</v>
      </c>
      <c r="B156" s="133" t="s">
        <v>29</v>
      </c>
      <c r="C156" s="126" t="s">
        <v>422</v>
      </c>
      <c r="D156" s="64">
        <v>0</v>
      </c>
      <c r="E156" s="64"/>
    </row>
    <row r="157" spans="1:5" s="24" customFormat="1" ht="14" customHeight="1">
      <c r="A157" s="134"/>
      <c r="B157" s="135" t="s">
        <v>97</v>
      </c>
      <c r="C157" s="130" t="s">
        <v>94</v>
      </c>
      <c r="D157" s="64"/>
      <c r="E157" s="64">
        <f>+D156</f>
        <v>0</v>
      </c>
    </row>
    <row r="158" spans="1:5" s="24" customFormat="1" ht="14" customHeight="1">
      <c r="A158" s="132" t="s">
        <v>14</v>
      </c>
      <c r="B158" s="133" t="s">
        <v>117</v>
      </c>
      <c r="C158" s="126" t="s">
        <v>423</v>
      </c>
      <c r="D158" s="64">
        <v>0</v>
      </c>
      <c r="E158" s="64"/>
    </row>
    <row r="159" spans="1:5" s="24" customFormat="1" ht="14" customHeight="1">
      <c r="A159" s="134"/>
      <c r="B159" s="127" t="s">
        <v>424</v>
      </c>
      <c r="C159" s="127" t="s">
        <v>98</v>
      </c>
      <c r="D159" s="64"/>
      <c r="E159" s="64">
        <f>+D158</f>
        <v>0</v>
      </c>
    </row>
    <row r="160" spans="1:5" ht="14">
      <c r="A160" s="132"/>
      <c r="B160" s="49"/>
      <c r="C160" s="124" t="s">
        <v>627</v>
      </c>
      <c r="D160" s="128"/>
      <c r="E160" s="128"/>
    </row>
    <row r="161" spans="1:5" ht="14">
      <c r="A161" s="132"/>
      <c r="B161" s="49"/>
      <c r="C161" s="124"/>
      <c r="D161" s="128"/>
      <c r="E161" s="128"/>
    </row>
    <row r="162" spans="1:5" s="148" customFormat="1" ht="20">
      <c r="A162" s="147"/>
      <c r="B162" s="147"/>
      <c r="C162" s="149" t="s">
        <v>628</v>
      </c>
      <c r="D162" s="147"/>
      <c r="E162" s="147"/>
    </row>
    <row r="163" spans="1:5" ht="13.25" customHeight="1">
      <c r="A163" s="125"/>
      <c r="B163" s="49"/>
      <c r="C163" s="29" t="s">
        <v>73</v>
      </c>
      <c r="D163" s="128"/>
      <c r="E163" s="128"/>
    </row>
    <row r="164" spans="1:5" ht="13.25" customHeight="1">
      <c r="A164" s="50" t="s">
        <v>635</v>
      </c>
      <c r="B164" s="49" t="s">
        <v>58</v>
      </c>
      <c r="C164" s="49" t="s">
        <v>74</v>
      </c>
      <c r="D164" s="64">
        <v>0</v>
      </c>
      <c r="E164" s="128"/>
    </row>
    <row r="165" spans="1:5" ht="13.25" customHeight="1">
      <c r="A165" s="125"/>
      <c r="B165" s="127" t="s">
        <v>75</v>
      </c>
      <c r="C165" s="49" t="s">
        <v>76</v>
      </c>
      <c r="D165" s="128"/>
      <c r="E165" s="64">
        <f>+D164</f>
        <v>0</v>
      </c>
    </row>
    <row r="166" spans="1:5" ht="13.25" customHeight="1">
      <c r="A166" s="125"/>
      <c r="B166" s="49"/>
      <c r="C166" s="136" t="s">
        <v>629</v>
      </c>
      <c r="D166" s="128"/>
      <c r="E166" s="128"/>
    </row>
    <row r="167" spans="1:5" ht="13.25" customHeight="1">
      <c r="A167" s="125"/>
      <c r="B167" s="49"/>
      <c r="C167" s="136"/>
      <c r="D167" s="128"/>
      <c r="E167" s="128"/>
    </row>
    <row r="168" spans="1:5" ht="21" customHeight="1">
      <c r="A168" s="125"/>
      <c r="B168" s="49"/>
      <c r="C168" s="149" t="s">
        <v>639</v>
      </c>
      <c r="D168" s="128"/>
      <c r="E168" s="128"/>
    </row>
    <row r="169" spans="1:5" ht="14">
      <c r="A169" s="125"/>
      <c r="B169" s="49"/>
      <c r="C169" s="29" t="s">
        <v>630</v>
      </c>
      <c r="D169" s="128"/>
      <c r="E169" s="128"/>
    </row>
    <row r="170" spans="1:5" ht="13.25" customHeight="1">
      <c r="A170" s="82"/>
      <c r="C170" s="30" t="s">
        <v>631</v>
      </c>
      <c r="D170" s="65"/>
      <c r="E170" s="55"/>
    </row>
    <row r="171" spans="1:5" ht="13.25" customHeight="1">
      <c r="A171" s="50">
        <v>43591</v>
      </c>
      <c r="B171" s="9" t="s">
        <v>75</v>
      </c>
      <c r="C171" s="9" t="s">
        <v>9</v>
      </c>
      <c r="D171" s="14">
        <v>0</v>
      </c>
      <c r="E171" s="14" t="s">
        <v>14</v>
      </c>
    </row>
    <row r="172" spans="1:5" ht="13">
      <c r="A172" s="50"/>
      <c r="B172" s="11" t="s">
        <v>46</v>
      </c>
      <c r="C172" s="9" t="s">
        <v>632</v>
      </c>
      <c r="D172" s="9"/>
      <c r="E172" s="14">
        <f>+D171</f>
        <v>0</v>
      </c>
    </row>
    <row r="173" spans="1:5">
      <c r="A173" s="50"/>
      <c r="B173" s="11"/>
      <c r="C173" s="26" t="s">
        <v>482</v>
      </c>
      <c r="D173" s="26"/>
      <c r="E173" s="18"/>
    </row>
    <row r="174" spans="1:5">
      <c r="A174" s="50"/>
      <c r="B174" s="150" t="s">
        <v>633</v>
      </c>
      <c r="C174" s="151" t="s">
        <v>466</v>
      </c>
      <c r="D174" s="152"/>
      <c r="E174" s="153"/>
    </row>
    <row r="175" spans="1:5">
      <c r="A175" s="50"/>
      <c r="B175" s="150"/>
      <c r="C175" s="151" t="s">
        <v>467</v>
      </c>
      <c r="D175" s="152"/>
      <c r="E175" s="153"/>
    </row>
    <row r="176" spans="1:5">
      <c r="A176" s="50"/>
      <c r="B176" s="150"/>
      <c r="C176" s="151" t="s">
        <v>478</v>
      </c>
      <c r="D176" s="152"/>
      <c r="E176" s="153"/>
    </row>
    <row r="177" spans="1:5">
      <c r="A177" s="50"/>
      <c r="B177" s="150"/>
      <c r="C177" s="151" t="s">
        <v>477</v>
      </c>
      <c r="D177" s="152"/>
      <c r="E177" s="153"/>
    </row>
    <row r="178" spans="1:5">
      <c r="A178" s="50"/>
      <c r="B178" s="11"/>
      <c r="C178" s="140"/>
      <c r="D178" s="26"/>
      <c r="E178" s="18"/>
    </row>
    <row r="179" spans="1:5" ht="15.5">
      <c r="A179" s="50"/>
      <c r="B179" s="11"/>
      <c r="C179" s="30" t="s">
        <v>634</v>
      </c>
      <c r="D179" s="3"/>
      <c r="E179" s="14"/>
    </row>
    <row r="180" spans="1:5" s="49" customFormat="1" ht="12.75" customHeight="1">
      <c r="A180" s="50">
        <v>43591</v>
      </c>
      <c r="B180" s="9" t="s">
        <v>75</v>
      </c>
      <c r="C180" s="9" t="s">
        <v>9</v>
      </c>
      <c r="D180" s="14">
        <v>0</v>
      </c>
      <c r="E180" s="14" t="s">
        <v>14</v>
      </c>
    </row>
    <row r="181" spans="1:5" s="2" customFormat="1" ht="13.5" customHeight="1">
      <c r="A181" s="50"/>
      <c r="B181" s="11" t="s">
        <v>46</v>
      </c>
      <c r="C181" s="9" t="s">
        <v>464</v>
      </c>
      <c r="D181" s="9"/>
      <c r="E181" s="14">
        <f>+D180</f>
        <v>0</v>
      </c>
    </row>
    <row r="182" spans="1:5">
      <c r="A182" s="50"/>
      <c r="B182" s="11"/>
      <c r="C182" s="26" t="s">
        <v>484</v>
      </c>
      <c r="D182" s="26"/>
      <c r="E182" s="18"/>
    </row>
    <row r="183" spans="1:5">
      <c r="A183" s="50"/>
      <c r="B183" s="150" t="s">
        <v>633</v>
      </c>
      <c r="C183" s="152" t="s">
        <v>483</v>
      </c>
      <c r="D183" s="152"/>
      <c r="E183" s="153"/>
    </row>
    <row r="184" spans="1:5" ht="13.25" customHeight="1">
      <c r="A184" s="50"/>
      <c r="B184" s="150"/>
      <c r="C184" s="152" t="s">
        <v>485</v>
      </c>
      <c r="D184" s="152"/>
      <c r="E184" s="153"/>
    </row>
    <row r="185" spans="1:5" ht="13.25" customHeight="1">
      <c r="A185" s="50"/>
      <c r="B185" s="11"/>
      <c r="C185" s="26"/>
      <c r="D185" s="26"/>
      <c r="E185" s="18"/>
    </row>
    <row r="186" spans="1:5" s="24" customFormat="1" ht="14" customHeight="1">
      <c r="A186" s="46"/>
      <c r="B186" s="49"/>
      <c r="C186" s="73" t="s">
        <v>470</v>
      </c>
      <c r="D186" s="48"/>
      <c r="E186" s="48"/>
    </row>
    <row r="187" spans="1:5" ht="13.25" customHeight="1">
      <c r="A187" s="50" t="s">
        <v>14</v>
      </c>
      <c r="B187" s="9" t="s">
        <v>471</v>
      </c>
      <c r="C187" s="3" t="s">
        <v>480</v>
      </c>
      <c r="D187" s="14">
        <v>1887</v>
      </c>
      <c r="E187" s="14"/>
    </row>
    <row r="188" spans="1:5" ht="13.25" customHeight="1">
      <c r="A188" s="50"/>
      <c r="B188" s="9" t="s">
        <v>472</v>
      </c>
      <c r="C188" s="3" t="s">
        <v>479</v>
      </c>
      <c r="D188" s="14">
        <v>1400</v>
      </c>
      <c r="E188" s="14"/>
    </row>
    <row r="189" spans="1:5" ht="13.25" customHeight="1">
      <c r="A189" s="50"/>
      <c r="B189" s="9" t="s">
        <v>473</v>
      </c>
      <c r="C189" s="3" t="s">
        <v>474</v>
      </c>
      <c r="D189" s="14">
        <v>2128.84</v>
      </c>
      <c r="E189" s="14"/>
    </row>
    <row r="190" spans="1:5" ht="13.25" customHeight="1">
      <c r="A190" s="50"/>
      <c r="B190" s="9" t="s">
        <v>475</v>
      </c>
      <c r="C190" s="3" t="s">
        <v>476</v>
      </c>
      <c r="D190" s="14">
        <v>3218.16</v>
      </c>
      <c r="E190" s="14"/>
    </row>
    <row r="191" spans="1:5" s="24" customFormat="1" ht="14" customHeight="1">
      <c r="A191" s="40"/>
      <c r="B191" s="4" t="s">
        <v>14</v>
      </c>
      <c r="C191" s="8" t="s">
        <v>465</v>
      </c>
      <c r="D191" s="14"/>
      <c r="E191" s="14"/>
    </row>
    <row r="192" spans="1:5" s="24" customFormat="1" ht="14" customHeight="1">
      <c r="A192" s="40"/>
      <c r="B192" s="4"/>
      <c r="C192" s="8"/>
      <c r="D192" s="14"/>
      <c r="E192" s="14"/>
    </row>
    <row r="193" spans="1:5" s="24" customFormat="1" ht="14" customHeight="1">
      <c r="A193" s="46"/>
      <c r="B193" s="49"/>
      <c r="C193" s="73" t="s">
        <v>469</v>
      </c>
      <c r="D193" s="48"/>
      <c r="E193" s="48"/>
    </row>
    <row r="194" spans="1:5" s="24" customFormat="1" ht="14" customHeight="1">
      <c r="A194" s="50" t="s">
        <v>14</v>
      </c>
      <c r="B194" s="9" t="s">
        <v>77</v>
      </c>
      <c r="C194" s="3" t="s">
        <v>468</v>
      </c>
      <c r="D194" s="14">
        <v>102500</v>
      </c>
      <c r="E194" s="14"/>
    </row>
    <row r="195" spans="1:5" s="24" customFormat="1" ht="14" customHeight="1">
      <c r="A195" s="40"/>
      <c r="B195" s="4"/>
      <c r="C195" s="8" t="s">
        <v>481</v>
      </c>
      <c r="D195" s="14"/>
      <c r="E195" s="14"/>
    </row>
    <row r="196" spans="1:5" ht="13.25" customHeight="1">
      <c r="A196" s="50"/>
      <c r="B196" s="11"/>
      <c r="C196" s="26"/>
      <c r="D196" s="26"/>
      <c r="E196" s="18"/>
    </row>
    <row r="197" spans="1:5" ht="13.25" customHeight="1">
      <c r="A197" s="83"/>
      <c r="B197" s="39"/>
      <c r="C197" s="30" t="s">
        <v>636</v>
      </c>
      <c r="D197" s="22"/>
      <c r="E197" s="22"/>
    </row>
    <row r="198" spans="1:5" s="24" customFormat="1" ht="14" customHeight="1">
      <c r="A198" s="125" t="s">
        <v>14</v>
      </c>
      <c r="B198" s="49" t="s">
        <v>257</v>
      </c>
      <c r="C198" s="126" t="s">
        <v>258</v>
      </c>
      <c r="D198" s="64">
        <v>25000</v>
      </c>
      <c r="E198" s="64"/>
    </row>
    <row r="199" spans="1:5" s="24" customFormat="1" ht="14" customHeight="1">
      <c r="A199" s="125"/>
      <c r="B199" s="49" t="s">
        <v>288</v>
      </c>
      <c r="C199" s="126" t="s">
        <v>289</v>
      </c>
      <c r="D199" s="64">
        <v>25000</v>
      </c>
      <c r="E199" s="64"/>
    </row>
    <row r="200" spans="1:5" s="24" customFormat="1" ht="14" customHeight="1">
      <c r="A200" s="125"/>
      <c r="B200" s="49" t="s">
        <v>290</v>
      </c>
      <c r="C200" s="126" t="s">
        <v>291</v>
      </c>
      <c r="D200" s="64">
        <v>50000</v>
      </c>
      <c r="E200" s="64"/>
    </row>
    <row r="201" spans="1:5" s="24" customFormat="1" ht="14" customHeight="1">
      <c r="A201" s="125"/>
      <c r="B201" s="127" t="s">
        <v>40</v>
      </c>
      <c r="C201" s="127" t="s">
        <v>80</v>
      </c>
      <c r="D201" s="64" t="s">
        <v>14</v>
      </c>
      <c r="E201" s="64">
        <f>SUM(D198:D200)</f>
        <v>100000</v>
      </c>
    </row>
    <row r="202" spans="1:5" ht="13.25" customHeight="1">
      <c r="A202" s="125"/>
      <c r="B202" s="49"/>
      <c r="C202" s="126"/>
      <c r="D202" s="64"/>
      <c r="E202" s="64"/>
    </row>
    <row r="203" spans="1:5" ht="14">
      <c r="A203" s="125"/>
      <c r="B203" s="49" t="s">
        <v>85</v>
      </c>
      <c r="C203" s="126" t="s">
        <v>72</v>
      </c>
      <c r="D203" s="64">
        <v>100000</v>
      </c>
      <c r="E203" s="64"/>
    </row>
    <row r="204" spans="1:5" ht="14">
      <c r="A204" s="125"/>
      <c r="B204" s="127" t="s">
        <v>118</v>
      </c>
      <c r="C204" s="127" t="s">
        <v>11</v>
      </c>
      <c r="D204" s="64"/>
      <c r="E204" s="64">
        <f>+D203</f>
        <v>100000</v>
      </c>
    </row>
    <row r="205" spans="1:5" ht="14">
      <c r="A205" s="125"/>
      <c r="B205" s="127"/>
      <c r="C205" s="124" t="s">
        <v>637</v>
      </c>
      <c r="D205" s="64"/>
      <c r="E205" s="64"/>
    </row>
  </sheetData>
  <printOptions gridLines="1"/>
  <pageMargins left="0.7" right="0.7" top="0.75" bottom="0.75" header="0.3" footer="0.3"/>
  <pageSetup scale="65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5"/>
  <sheetViews>
    <sheetView workbookViewId="0">
      <selection activeCell="B1" sqref="B1"/>
    </sheetView>
  </sheetViews>
  <sheetFormatPr defaultRowHeight="13"/>
  <cols>
    <col min="1" max="1" width="9" style="101" customWidth="1"/>
    <col min="2" max="2" width="27.81640625" style="6" customWidth="1"/>
    <col min="3" max="3" width="54.54296875" customWidth="1"/>
    <col min="4" max="4" width="13.54296875" style="14" customWidth="1"/>
    <col min="5" max="5" width="13" style="14" customWidth="1"/>
    <col min="6" max="6" width="3.1796875" style="4" customWidth="1"/>
    <col min="7" max="7" width="8.1796875" style="5" customWidth="1"/>
    <col min="8" max="8" width="10.453125" style="7" customWidth="1"/>
    <col min="9" max="9" width="9.1796875" hidden="1" customWidth="1"/>
    <col min="10" max="10" width="12.54296875" customWidth="1"/>
  </cols>
  <sheetData>
    <row r="1" spans="1:8" ht="15.5">
      <c r="A1" s="44" t="s">
        <v>14</v>
      </c>
      <c r="B1" s="19" t="s">
        <v>95</v>
      </c>
      <c r="C1" s="21" t="s">
        <v>312</v>
      </c>
      <c r="D1" s="91" t="s">
        <v>293</v>
      </c>
      <c r="E1" s="19"/>
      <c r="F1" s="13" t="s">
        <v>81</v>
      </c>
      <c r="G1" s="7"/>
    </row>
    <row r="2" spans="1:8" ht="15.5">
      <c r="A2" s="44"/>
      <c r="B2" s="19"/>
      <c r="C2" s="13"/>
      <c r="D2" s="33" t="s">
        <v>14</v>
      </c>
      <c r="E2" s="33"/>
      <c r="F2" s="13"/>
      <c r="G2" s="7"/>
    </row>
    <row r="3" spans="1:8" ht="15.5">
      <c r="A3" s="45" t="s">
        <v>15</v>
      </c>
      <c r="B3" s="20" t="s">
        <v>16</v>
      </c>
      <c r="C3" s="20" t="s">
        <v>17</v>
      </c>
      <c r="D3" s="34" t="s">
        <v>18</v>
      </c>
      <c r="E3" s="34" t="s">
        <v>19</v>
      </c>
      <c r="F3" s="13"/>
      <c r="G3" s="92"/>
    </row>
    <row r="4" spans="1:8" ht="14">
      <c r="A4" s="46"/>
      <c r="B4" s="47"/>
      <c r="C4" s="37"/>
      <c r="D4" s="48"/>
      <c r="E4" s="48"/>
      <c r="F4" s="29"/>
      <c r="G4" s="7"/>
    </row>
    <row r="5" spans="1:8" ht="14">
      <c r="A5" s="40"/>
      <c r="C5" s="23" t="s">
        <v>294</v>
      </c>
      <c r="F5" s="29"/>
      <c r="G5" s="7"/>
    </row>
    <row r="6" spans="1:8" ht="14">
      <c r="A6" s="50">
        <v>42916</v>
      </c>
      <c r="B6" s="6" t="s">
        <v>35</v>
      </c>
      <c r="C6" t="s">
        <v>295</v>
      </c>
      <c r="D6" s="14">
        <v>10400</v>
      </c>
      <c r="F6" s="29" t="s">
        <v>57</v>
      </c>
      <c r="G6" s="7" t="s">
        <v>313</v>
      </c>
    </row>
    <row r="7" spans="1:8" ht="14">
      <c r="A7" s="50"/>
      <c r="B7" s="4" t="s">
        <v>62</v>
      </c>
      <c r="C7" t="s">
        <v>63</v>
      </c>
      <c r="E7" s="14">
        <f>SUM(D6:D6)</f>
        <v>10400</v>
      </c>
      <c r="F7" s="29" t="s">
        <v>57</v>
      </c>
      <c r="G7" s="7"/>
    </row>
    <row r="8" spans="1:8" ht="14">
      <c r="A8" s="50"/>
      <c r="C8" s="6" t="s">
        <v>314</v>
      </c>
      <c r="F8" s="29"/>
      <c r="G8" s="7"/>
    </row>
    <row r="9" spans="1:8" ht="14">
      <c r="A9" s="50"/>
      <c r="C9" s="6"/>
      <c r="F9" s="29"/>
      <c r="G9" s="7"/>
    </row>
    <row r="10" spans="1:8" ht="14">
      <c r="A10" s="50" t="s">
        <v>14</v>
      </c>
      <c r="B10" s="6" t="s">
        <v>34</v>
      </c>
      <c r="C10" t="s">
        <v>315</v>
      </c>
      <c r="D10" s="14">
        <f>178920+66630</f>
        <v>245550</v>
      </c>
      <c r="F10" s="29" t="s">
        <v>57</v>
      </c>
      <c r="G10" s="7" t="s">
        <v>14</v>
      </c>
    </row>
    <row r="11" spans="1:8" ht="14">
      <c r="A11" s="50"/>
      <c r="B11" s="6" t="s">
        <v>6</v>
      </c>
      <c r="C11" t="s">
        <v>296</v>
      </c>
      <c r="D11" s="14">
        <v>10500</v>
      </c>
      <c r="F11" s="29" t="s">
        <v>57</v>
      </c>
      <c r="G11" s="7"/>
      <c r="H11" s="7" t="s">
        <v>14</v>
      </c>
    </row>
    <row r="12" spans="1:8" ht="14">
      <c r="A12" s="50"/>
      <c r="B12" s="4" t="s">
        <v>62</v>
      </c>
      <c r="C12" t="s">
        <v>63</v>
      </c>
      <c r="E12" s="14">
        <f>SUM(D10:D11)</f>
        <v>256050</v>
      </c>
      <c r="F12" s="29" t="s">
        <v>57</v>
      </c>
      <c r="G12" s="7"/>
    </row>
    <row r="13" spans="1:8" ht="14">
      <c r="A13" s="50"/>
      <c r="C13" s="6"/>
      <c r="E13" s="14" t="s">
        <v>14</v>
      </c>
      <c r="F13" s="29"/>
      <c r="G13" s="7"/>
    </row>
    <row r="14" spans="1:8" ht="14">
      <c r="A14" s="50" t="s">
        <v>14</v>
      </c>
      <c r="B14" s="6" t="s">
        <v>36</v>
      </c>
      <c r="C14" t="s">
        <v>297</v>
      </c>
      <c r="D14" s="14">
        <v>143950</v>
      </c>
      <c r="E14" s="14" t="s">
        <v>14</v>
      </c>
      <c r="F14" s="29" t="s">
        <v>57</v>
      </c>
      <c r="G14" s="7" t="s">
        <v>14</v>
      </c>
    </row>
    <row r="15" spans="1:8" ht="14">
      <c r="A15" s="50"/>
      <c r="B15" s="6" t="s">
        <v>61</v>
      </c>
      <c r="C15" t="s">
        <v>298</v>
      </c>
      <c r="D15" s="14">
        <v>715000</v>
      </c>
      <c r="F15" s="29" t="s">
        <v>57</v>
      </c>
      <c r="G15" s="7"/>
    </row>
    <row r="16" spans="1:8" ht="14">
      <c r="A16" s="50"/>
      <c r="B16" s="4" t="s">
        <v>62</v>
      </c>
      <c r="C16" t="s">
        <v>63</v>
      </c>
      <c r="E16" s="14">
        <f>SUM(D14:D15)</f>
        <v>858950</v>
      </c>
      <c r="F16" s="29" t="s">
        <v>57</v>
      </c>
      <c r="G16" s="7"/>
    </row>
    <row r="17" spans="1:7" ht="14">
      <c r="A17" s="50"/>
      <c r="C17" s="6" t="s">
        <v>316</v>
      </c>
      <c r="F17" s="29"/>
      <c r="G17" s="7"/>
    </row>
    <row r="18" spans="1:7" ht="14.5" thickBot="1">
      <c r="A18" s="50"/>
      <c r="C18" s="27"/>
      <c r="D18" s="93" t="s">
        <v>7</v>
      </c>
      <c r="E18" s="94">
        <f>+E7+E12+E16</f>
        <v>1125400</v>
      </c>
      <c r="F18" s="29"/>
      <c r="G18" s="7"/>
    </row>
    <row r="19" spans="1:7" ht="14.5" thickTop="1">
      <c r="A19" s="50"/>
      <c r="C19" s="6"/>
      <c r="F19" s="29"/>
      <c r="G19" s="7"/>
    </row>
    <row r="20" spans="1:7">
      <c r="A20" s="50" t="s">
        <v>299</v>
      </c>
      <c r="B20" s="8" t="s">
        <v>300</v>
      </c>
      <c r="C20" t="s">
        <v>64</v>
      </c>
      <c r="D20" s="14">
        <v>0</v>
      </c>
      <c r="E20" s="95" t="s">
        <v>66</v>
      </c>
      <c r="G20" s="7" t="s">
        <v>14</v>
      </c>
    </row>
    <row r="21" spans="1:7" ht="14">
      <c r="A21" s="96" t="s">
        <v>301</v>
      </c>
      <c r="B21" s="4" t="s">
        <v>38</v>
      </c>
      <c r="C21" s="15" t="s">
        <v>65</v>
      </c>
      <c r="E21" s="97" t="s">
        <v>302</v>
      </c>
      <c r="G21" s="7"/>
    </row>
    <row r="22" spans="1:7">
      <c r="A22" s="96"/>
      <c r="B22" s="4"/>
      <c r="C22" s="6" t="s">
        <v>303</v>
      </c>
      <c r="E22" s="95" t="s">
        <v>317</v>
      </c>
      <c r="G22" s="7"/>
    </row>
    <row r="23" spans="1:7" ht="14">
      <c r="A23" s="40"/>
      <c r="B23"/>
      <c r="C23" s="98" t="s">
        <v>318</v>
      </c>
      <c r="D23" s="99"/>
      <c r="F23" s="29"/>
      <c r="G23" s="7"/>
    </row>
    <row r="24" spans="1:7" ht="14">
      <c r="A24" s="40"/>
      <c r="C24" s="100" t="s">
        <v>304</v>
      </c>
      <c r="D24" s="99"/>
      <c r="F24" s="29"/>
      <c r="G24" s="7"/>
    </row>
    <row r="25" spans="1:7" ht="14">
      <c r="A25" s="40"/>
      <c r="C25" s="6"/>
      <c r="F25" s="29"/>
      <c r="G25" s="7"/>
    </row>
    <row r="26" spans="1:7" ht="14">
      <c r="A26" s="52"/>
      <c r="B26" s="9"/>
      <c r="C26" s="23" t="s">
        <v>319</v>
      </c>
      <c r="D26" s="51"/>
      <c r="E26" s="18"/>
      <c r="F26" s="29"/>
      <c r="G26" s="53"/>
    </row>
    <row r="27" spans="1:7" ht="14">
      <c r="A27" s="50" t="s">
        <v>299</v>
      </c>
      <c r="B27" s="6" t="s">
        <v>39</v>
      </c>
      <c r="C27" t="s">
        <v>12</v>
      </c>
      <c r="D27" s="14">
        <v>0</v>
      </c>
      <c r="F27" s="29"/>
      <c r="G27" s="7"/>
    </row>
    <row r="28" spans="1:7" ht="14">
      <c r="A28" s="40" t="s">
        <v>14</v>
      </c>
      <c r="B28" s="4" t="s">
        <v>39</v>
      </c>
      <c r="C28" s="17" t="s">
        <v>13</v>
      </c>
      <c r="E28" s="14">
        <f>+D27</f>
        <v>0</v>
      </c>
      <c r="F28" s="29"/>
      <c r="G28" s="7"/>
    </row>
    <row r="29" spans="1:7" ht="14">
      <c r="A29" s="40"/>
      <c r="C29" s="6" t="s">
        <v>45</v>
      </c>
      <c r="F29" s="29"/>
      <c r="G29" s="7"/>
    </row>
    <row r="30" spans="1:7" ht="14">
      <c r="A30" s="40"/>
      <c r="C30" s="6" t="s">
        <v>102</v>
      </c>
      <c r="F30" s="29"/>
      <c r="G30" s="7"/>
    </row>
    <row r="31" spans="1:7" ht="12.65" customHeight="1">
      <c r="A31" s="54"/>
      <c r="B31"/>
      <c r="D31" s="55"/>
      <c r="E31" s="55"/>
      <c r="F31" s="29"/>
      <c r="G31" s="7"/>
    </row>
    <row r="32" spans="1:7" ht="14">
      <c r="B32" s="27" t="s">
        <v>305</v>
      </c>
      <c r="C32" s="56"/>
      <c r="D32" s="55"/>
      <c r="E32" s="55"/>
      <c r="F32" s="29"/>
      <c r="G32" s="7"/>
    </row>
    <row r="33" spans="1:7" ht="12.65" customHeight="1">
      <c r="A33" s="27"/>
      <c r="B33"/>
      <c r="D33" s="55"/>
      <c r="E33" s="55"/>
      <c r="F33" s="29"/>
      <c r="G33" s="7"/>
    </row>
    <row r="34" spans="1:7" ht="17" customHeight="1">
      <c r="A34" s="46"/>
      <c r="B34" s="47"/>
      <c r="C34" s="77" t="s">
        <v>271</v>
      </c>
      <c r="D34" s="48"/>
      <c r="E34" s="48"/>
      <c r="F34" s="5"/>
      <c r="G34" s="7"/>
    </row>
    <row r="35" spans="1:7" ht="14">
      <c r="A35" s="50">
        <v>42916</v>
      </c>
      <c r="B35" s="9" t="s">
        <v>69</v>
      </c>
      <c r="C35" s="9" t="s">
        <v>70</v>
      </c>
      <c r="D35" s="14">
        <v>418872.09</v>
      </c>
      <c r="F35" s="29" t="s">
        <v>57</v>
      </c>
      <c r="G35" s="7" t="s">
        <v>320</v>
      </c>
    </row>
    <row r="36" spans="1:7" ht="14">
      <c r="A36" s="50"/>
      <c r="B36" s="11" t="s">
        <v>58</v>
      </c>
      <c r="C36" s="9" t="s">
        <v>71</v>
      </c>
      <c r="E36" s="14">
        <f>+D35</f>
        <v>418872.09</v>
      </c>
      <c r="F36" s="29" t="s">
        <v>57</v>
      </c>
      <c r="G36" s="3" t="s">
        <v>321</v>
      </c>
    </row>
    <row r="37" spans="1:7" ht="14">
      <c r="A37" s="50"/>
      <c r="B37" s="9"/>
      <c r="C37" s="28" t="s">
        <v>322</v>
      </c>
      <c r="F37" s="29" t="s">
        <v>14</v>
      </c>
      <c r="G37" s="3"/>
    </row>
    <row r="38" spans="1:7" ht="14">
      <c r="A38" s="50"/>
      <c r="B38" s="9"/>
      <c r="C38" s="28" t="s">
        <v>323</v>
      </c>
      <c r="F38" s="29" t="s">
        <v>14</v>
      </c>
    </row>
    <row r="39" spans="1:7">
      <c r="A39" s="50"/>
      <c r="B39" s="9"/>
      <c r="C39" s="28"/>
      <c r="F39" s="5"/>
      <c r="G39" s="7"/>
    </row>
    <row r="40" spans="1:7" ht="14">
      <c r="A40" s="50">
        <v>42916</v>
      </c>
      <c r="B40" s="9" t="s">
        <v>58</v>
      </c>
      <c r="C40" s="9" t="s">
        <v>103</v>
      </c>
      <c r="D40" s="14">
        <v>565879.25</v>
      </c>
      <c r="E40" s="14" t="s">
        <v>14</v>
      </c>
      <c r="F40" s="29" t="s">
        <v>57</v>
      </c>
      <c r="G40" s="7" t="s">
        <v>324</v>
      </c>
    </row>
    <row r="41" spans="1:7" ht="14">
      <c r="A41" s="50"/>
      <c r="B41" s="11" t="s">
        <v>69</v>
      </c>
      <c r="C41" s="9" t="s">
        <v>104</v>
      </c>
      <c r="E41" s="14">
        <f>+D40</f>
        <v>565879.25</v>
      </c>
      <c r="F41" s="29" t="s">
        <v>57</v>
      </c>
      <c r="G41" s="3"/>
    </row>
    <row r="42" spans="1:7">
      <c r="A42" s="50"/>
      <c r="B42" s="9"/>
      <c r="C42" s="28" t="s">
        <v>325</v>
      </c>
      <c r="D42" s="18"/>
      <c r="E42" s="18"/>
      <c r="F42" s="5" t="s">
        <v>14</v>
      </c>
      <c r="G42" s="7"/>
    </row>
    <row r="43" spans="1:7">
      <c r="A43" s="50"/>
      <c r="B43" s="9"/>
      <c r="C43" s="28" t="s">
        <v>326</v>
      </c>
      <c r="D43" s="18"/>
      <c r="E43" s="18"/>
      <c r="F43" s="5" t="s">
        <v>14</v>
      </c>
      <c r="G43" s="7"/>
    </row>
    <row r="44" spans="1:7">
      <c r="A44" s="50"/>
      <c r="B44" s="9"/>
      <c r="C44" s="28"/>
      <c r="D44" s="18"/>
      <c r="E44" s="18"/>
      <c r="F44" s="5"/>
      <c r="G44" s="7"/>
    </row>
    <row r="45" spans="1:7" ht="14">
      <c r="A45" s="50">
        <v>42916</v>
      </c>
      <c r="B45" s="9" t="s">
        <v>10</v>
      </c>
      <c r="C45" s="9" t="s">
        <v>82</v>
      </c>
      <c r="D45" s="14">
        <v>100000</v>
      </c>
      <c r="F45" s="29" t="s">
        <v>57</v>
      </c>
      <c r="G45" s="5" t="s">
        <v>327</v>
      </c>
    </row>
    <row r="46" spans="1:7" ht="14">
      <c r="A46" s="50"/>
      <c r="B46" s="11" t="s">
        <v>58</v>
      </c>
      <c r="C46" s="9" t="s">
        <v>59</v>
      </c>
      <c r="E46" s="14">
        <f>+D45</f>
        <v>100000</v>
      </c>
      <c r="F46" s="29" t="s">
        <v>57</v>
      </c>
      <c r="G46" s="7" t="s">
        <v>14</v>
      </c>
    </row>
    <row r="47" spans="1:7">
      <c r="A47" s="50"/>
      <c r="B47" s="9"/>
      <c r="C47" s="26" t="s">
        <v>328</v>
      </c>
      <c r="D47" s="51"/>
      <c r="E47" s="18"/>
      <c r="F47" s="5"/>
      <c r="G47" s="7" t="s">
        <v>14</v>
      </c>
    </row>
    <row r="48" spans="1:7">
      <c r="A48" s="50"/>
      <c r="B48" s="9"/>
      <c r="C48" s="28"/>
      <c r="D48" s="18"/>
      <c r="E48" s="18"/>
      <c r="F48" s="5"/>
      <c r="G48" s="7"/>
    </row>
    <row r="49" spans="1:10" ht="14">
      <c r="A49" s="50">
        <v>42916</v>
      </c>
      <c r="B49" s="9" t="s">
        <v>46</v>
      </c>
      <c r="C49" s="9" t="s">
        <v>47</v>
      </c>
      <c r="D49" s="14">
        <v>652542</v>
      </c>
      <c r="F49" s="29" t="s">
        <v>57</v>
      </c>
      <c r="G49" s="5" t="s">
        <v>329</v>
      </c>
    </row>
    <row r="50" spans="1:10" ht="14">
      <c r="A50" s="50"/>
      <c r="B50" s="9" t="s">
        <v>46</v>
      </c>
      <c r="C50" s="9" t="s">
        <v>47</v>
      </c>
      <c r="D50" s="14">
        <v>75000</v>
      </c>
      <c r="F50" s="29" t="s">
        <v>57</v>
      </c>
      <c r="G50" s="7"/>
    </row>
    <row r="51" spans="1:10" ht="14">
      <c r="A51" s="50"/>
      <c r="B51" s="9" t="s">
        <v>46</v>
      </c>
      <c r="C51" s="9" t="s">
        <v>47</v>
      </c>
      <c r="D51" s="14">
        <v>160692</v>
      </c>
      <c r="F51" s="29" t="s">
        <v>57</v>
      </c>
      <c r="G51" s="7"/>
    </row>
    <row r="52" spans="1:10" ht="14">
      <c r="A52" s="50"/>
      <c r="B52" s="9" t="s">
        <v>46</v>
      </c>
      <c r="C52" s="9" t="s">
        <v>47</v>
      </c>
      <c r="D52" s="14">
        <v>918.74</v>
      </c>
      <c r="F52" s="29" t="s">
        <v>57</v>
      </c>
      <c r="G52" s="7"/>
    </row>
    <row r="53" spans="1:10" ht="14">
      <c r="A53" s="50"/>
      <c r="B53" s="11" t="s">
        <v>58</v>
      </c>
      <c r="C53" s="9" t="s">
        <v>48</v>
      </c>
      <c r="E53" s="14">
        <f>+D49</f>
        <v>652542</v>
      </c>
      <c r="F53" s="29" t="s">
        <v>57</v>
      </c>
      <c r="G53" s="7"/>
    </row>
    <row r="54" spans="1:10" ht="14">
      <c r="A54" s="50"/>
      <c r="B54" s="11" t="s">
        <v>58</v>
      </c>
      <c r="C54" s="9" t="s">
        <v>48</v>
      </c>
      <c r="E54" s="14">
        <f>+D50</f>
        <v>75000</v>
      </c>
      <c r="F54" s="29" t="s">
        <v>57</v>
      </c>
      <c r="G54" s="7"/>
    </row>
    <row r="55" spans="1:10" ht="14">
      <c r="A55" s="50"/>
      <c r="B55" s="11" t="s">
        <v>58</v>
      </c>
      <c r="C55" s="9" t="s">
        <v>48</v>
      </c>
      <c r="E55" s="14">
        <f>+D51</f>
        <v>160692</v>
      </c>
      <c r="F55" s="29" t="s">
        <v>57</v>
      </c>
      <c r="G55" s="7"/>
    </row>
    <row r="56" spans="1:10" ht="14">
      <c r="A56" s="50"/>
      <c r="B56" s="11" t="s">
        <v>58</v>
      </c>
      <c r="C56" s="9" t="s">
        <v>48</v>
      </c>
      <c r="E56" s="14">
        <f>+D52</f>
        <v>918.74</v>
      </c>
      <c r="F56" s="29" t="s">
        <v>57</v>
      </c>
      <c r="G56" s="7"/>
    </row>
    <row r="57" spans="1:10" ht="13.5">
      <c r="A57" s="50"/>
      <c r="B57" s="9"/>
      <c r="C57" s="102" t="s">
        <v>330</v>
      </c>
      <c r="D57" s="103"/>
      <c r="E57" s="103"/>
      <c r="F57" s="5"/>
      <c r="G57" s="7"/>
    </row>
    <row r="58" spans="1:10" ht="13.5">
      <c r="A58" s="50"/>
      <c r="B58" s="9"/>
      <c r="C58" s="104" t="s">
        <v>331</v>
      </c>
      <c r="D58" s="107">
        <v>652542</v>
      </c>
      <c r="E58" s="103"/>
      <c r="F58" s="5"/>
      <c r="G58" s="7"/>
    </row>
    <row r="59" spans="1:10" ht="13.5">
      <c r="A59" s="50"/>
      <c r="B59" s="9"/>
      <c r="C59" s="104" t="s">
        <v>306</v>
      </c>
      <c r="D59" s="105">
        <v>75000</v>
      </c>
      <c r="E59" s="103"/>
      <c r="F59" s="5"/>
      <c r="G59" s="7"/>
    </row>
    <row r="60" spans="1:10" ht="13.5">
      <c r="A60" s="50"/>
      <c r="B60" s="9"/>
      <c r="C60" s="104" t="s">
        <v>307</v>
      </c>
      <c r="D60" s="105">
        <v>160692</v>
      </c>
      <c r="E60" s="103" t="s">
        <v>14</v>
      </c>
      <c r="F60" s="5"/>
      <c r="G60" s="7"/>
    </row>
    <row r="61" spans="1:10" ht="13.5">
      <c r="A61" s="50"/>
      <c r="B61" s="9"/>
      <c r="C61" s="106" t="s">
        <v>332</v>
      </c>
      <c r="D61" s="105">
        <v>918.74</v>
      </c>
      <c r="E61" s="103">
        <f>SUM(D58:D61)</f>
        <v>889152.74</v>
      </c>
      <c r="F61" s="5"/>
      <c r="G61" s="7"/>
      <c r="J61" s="68" t="s">
        <v>14</v>
      </c>
    </row>
    <row r="62" spans="1:10">
      <c r="A62" s="50"/>
      <c r="B62" s="9"/>
      <c r="C62" s="35"/>
      <c r="D62" s="51"/>
      <c r="E62" s="18"/>
      <c r="F62" s="5"/>
      <c r="G62" s="7"/>
    </row>
    <row r="63" spans="1:10" ht="14">
      <c r="A63" s="50">
        <v>42916</v>
      </c>
      <c r="B63" s="9" t="s">
        <v>58</v>
      </c>
      <c r="C63" s="9" t="s">
        <v>59</v>
      </c>
      <c r="D63" s="14">
        <v>675000</v>
      </c>
      <c r="F63" s="29" t="s">
        <v>57</v>
      </c>
      <c r="G63" s="5" t="s">
        <v>333</v>
      </c>
    </row>
    <row r="64" spans="1:10" ht="14">
      <c r="A64" s="50"/>
      <c r="B64" s="9" t="s">
        <v>58</v>
      </c>
      <c r="C64" s="9" t="s">
        <v>59</v>
      </c>
      <c r="D64" s="14">
        <v>206675.49</v>
      </c>
      <c r="F64" s="29"/>
    </row>
    <row r="65" spans="1:7" ht="14">
      <c r="A65" s="50"/>
      <c r="B65" s="9" t="s">
        <v>58</v>
      </c>
      <c r="C65" s="9" t="s">
        <v>59</v>
      </c>
      <c r="D65" s="14">
        <v>100000</v>
      </c>
      <c r="F65" s="29" t="s">
        <v>57</v>
      </c>
      <c r="G65" s="7"/>
    </row>
    <row r="66" spans="1:7" ht="14">
      <c r="A66" s="50"/>
      <c r="B66" s="9" t="s">
        <v>58</v>
      </c>
      <c r="C66" s="9" t="s">
        <v>59</v>
      </c>
      <c r="D66" s="14">
        <v>2030419</v>
      </c>
      <c r="F66" s="29"/>
      <c r="G66" s="7"/>
    </row>
    <row r="67" spans="1:7">
      <c r="A67" s="50"/>
      <c r="B67" s="11" t="s">
        <v>46</v>
      </c>
      <c r="C67" s="9" t="s">
        <v>31</v>
      </c>
      <c r="E67" s="14">
        <f>+D63</f>
        <v>675000</v>
      </c>
      <c r="F67" s="5" t="s">
        <v>57</v>
      </c>
    </row>
    <row r="68" spans="1:7">
      <c r="A68" s="50"/>
      <c r="B68" s="11" t="s">
        <v>46</v>
      </c>
      <c r="C68" s="9" t="s">
        <v>31</v>
      </c>
      <c r="E68" s="14">
        <f>+D64</f>
        <v>206675.49</v>
      </c>
      <c r="F68" s="5" t="s">
        <v>57</v>
      </c>
    </row>
    <row r="69" spans="1:7" ht="12" customHeight="1">
      <c r="A69" s="50"/>
      <c r="B69" s="11" t="s">
        <v>46</v>
      </c>
      <c r="C69" s="9" t="s">
        <v>31</v>
      </c>
      <c r="E69" s="14">
        <f>+D65</f>
        <v>100000</v>
      </c>
      <c r="F69" s="5" t="s">
        <v>57</v>
      </c>
    </row>
    <row r="70" spans="1:7" ht="12" customHeight="1">
      <c r="A70" s="50"/>
      <c r="B70" s="11" t="s">
        <v>46</v>
      </c>
      <c r="C70" s="9" t="s">
        <v>31</v>
      </c>
      <c r="E70" s="14">
        <f>+D66</f>
        <v>2030419</v>
      </c>
      <c r="F70" s="5" t="s">
        <v>57</v>
      </c>
    </row>
    <row r="71" spans="1:7" ht="13.5">
      <c r="A71" s="50"/>
      <c r="B71" s="9"/>
      <c r="C71" s="102" t="s">
        <v>334</v>
      </c>
      <c r="D71" s="103"/>
      <c r="E71" s="103"/>
      <c r="F71" s="5" t="s">
        <v>14</v>
      </c>
      <c r="G71" s="7"/>
    </row>
    <row r="72" spans="1:7" ht="13.5">
      <c r="A72" s="50"/>
      <c r="B72" s="9"/>
      <c r="C72" s="104" t="s">
        <v>335</v>
      </c>
      <c r="D72" s="107">
        <v>675000</v>
      </c>
      <c r="E72" s="103"/>
      <c r="F72" s="5"/>
      <c r="G72" s="7"/>
    </row>
    <row r="73" spans="1:7" ht="13.25" customHeight="1">
      <c r="A73" s="50"/>
      <c r="B73" s="9"/>
      <c r="C73" s="104" t="s">
        <v>336</v>
      </c>
      <c r="D73" s="105">
        <v>206675.49</v>
      </c>
      <c r="E73" s="103" t="s">
        <v>14</v>
      </c>
      <c r="F73" s="5"/>
      <c r="G73" s="7"/>
    </row>
    <row r="74" spans="1:7" ht="13.25" customHeight="1">
      <c r="A74" s="50"/>
      <c r="B74" s="9"/>
      <c r="C74" s="104" t="s">
        <v>337</v>
      </c>
      <c r="D74" s="105">
        <v>100000</v>
      </c>
      <c r="E74" s="103"/>
      <c r="F74" s="5"/>
      <c r="G74" s="7"/>
    </row>
    <row r="75" spans="1:7" ht="13.5">
      <c r="A75" s="50"/>
      <c r="B75" s="9"/>
      <c r="C75" s="104" t="s">
        <v>338</v>
      </c>
      <c r="D75" s="107">
        <v>2030419</v>
      </c>
      <c r="E75" s="103">
        <f>SUM(D72:D75)</f>
        <v>3012094.49</v>
      </c>
      <c r="F75" s="5"/>
      <c r="G75" s="7"/>
    </row>
    <row r="76" spans="1:7" ht="13.5">
      <c r="A76" s="50"/>
      <c r="B76" s="9"/>
      <c r="C76" s="104"/>
      <c r="D76" s="107"/>
      <c r="E76" s="103"/>
      <c r="F76" s="5"/>
      <c r="G76" s="7"/>
    </row>
    <row r="77" spans="1:7" ht="14">
      <c r="A77" s="50">
        <v>42916</v>
      </c>
      <c r="B77" s="9" t="s">
        <v>58</v>
      </c>
      <c r="C77" s="9" t="s">
        <v>103</v>
      </c>
      <c r="D77" s="14">
        <v>6395</v>
      </c>
      <c r="E77" s="14" t="s">
        <v>14</v>
      </c>
      <c r="F77" s="29" t="s">
        <v>57</v>
      </c>
      <c r="G77" s="7" t="s">
        <v>339</v>
      </c>
    </row>
    <row r="78" spans="1:7" ht="14">
      <c r="A78" s="50"/>
      <c r="B78" s="11" t="s">
        <v>340</v>
      </c>
      <c r="C78" s="9" t="s">
        <v>341</v>
      </c>
      <c r="E78" s="14">
        <f>+D77</f>
        <v>6395</v>
      </c>
      <c r="F78" s="29" t="s">
        <v>57</v>
      </c>
      <c r="G78" s="3"/>
    </row>
    <row r="79" spans="1:7">
      <c r="A79" s="50"/>
      <c r="B79" s="9"/>
      <c r="C79" s="28" t="s">
        <v>342</v>
      </c>
      <c r="D79" s="18"/>
      <c r="E79" s="18"/>
      <c r="F79" s="5" t="s">
        <v>14</v>
      </c>
      <c r="G79" s="7"/>
    </row>
    <row r="80" spans="1:7">
      <c r="A80" s="50"/>
      <c r="B80" s="9"/>
      <c r="C80" s="28" t="s">
        <v>343</v>
      </c>
      <c r="D80" s="18"/>
      <c r="E80" s="18"/>
      <c r="F80" s="5" t="s">
        <v>14</v>
      </c>
      <c r="G80" s="7"/>
    </row>
    <row r="81" spans="1:7" ht="13.5">
      <c r="A81" s="50"/>
      <c r="B81" s="9"/>
      <c r="C81" s="104"/>
      <c r="D81" s="107"/>
      <c r="E81" s="103" t="s">
        <v>14</v>
      </c>
      <c r="F81" s="5"/>
      <c r="G81" s="7"/>
    </row>
    <row r="82" spans="1:7" ht="14">
      <c r="A82" s="52">
        <v>42916</v>
      </c>
      <c r="B82" s="9" t="s">
        <v>75</v>
      </c>
      <c r="C82" s="9" t="s">
        <v>9</v>
      </c>
      <c r="D82" s="14">
        <v>8138563.2599999998</v>
      </c>
      <c r="F82" s="29" t="s">
        <v>57</v>
      </c>
      <c r="G82" s="5" t="s">
        <v>344</v>
      </c>
    </row>
    <row r="83" spans="1:7" ht="14">
      <c r="A83" s="52"/>
      <c r="B83" s="11" t="s">
        <v>58</v>
      </c>
      <c r="C83" s="9" t="s">
        <v>48</v>
      </c>
      <c r="E83" s="14">
        <f>+D82</f>
        <v>8138563.2599999998</v>
      </c>
      <c r="F83" s="29" t="s">
        <v>57</v>
      </c>
      <c r="G83" s="7"/>
    </row>
    <row r="84" spans="1:7">
      <c r="A84" s="52"/>
      <c r="B84" s="9"/>
      <c r="C84" s="28" t="s">
        <v>345</v>
      </c>
      <c r="F84" s="5" t="s">
        <v>14</v>
      </c>
      <c r="G84" s="53"/>
    </row>
    <row r="85" spans="1:7">
      <c r="A85" s="52"/>
      <c r="B85" s="9"/>
      <c r="C85" s="28"/>
      <c r="F85" s="5"/>
      <c r="G85" s="53"/>
    </row>
    <row r="86" spans="1:7" ht="14">
      <c r="A86" s="50"/>
      <c r="B86" s="9"/>
      <c r="C86" s="38" t="s">
        <v>346</v>
      </c>
      <c r="D86" s="51"/>
      <c r="E86" s="18"/>
      <c r="F86" s="5"/>
      <c r="G86" s="7"/>
    </row>
    <row r="87" spans="1:7">
      <c r="A87" s="52">
        <v>42916</v>
      </c>
      <c r="B87" s="9" t="s">
        <v>60</v>
      </c>
      <c r="C87" s="9" t="s">
        <v>8</v>
      </c>
      <c r="D87" s="14">
        <v>33179.040000000001</v>
      </c>
      <c r="F87" s="5" t="s">
        <v>68</v>
      </c>
      <c r="G87" s="5" t="s">
        <v>347</v>
      </c>
    </row>
    <row r="88" spans="1:7">
      <c r="A88" s="52"/>
      <c r="B88" s="11" t="s">
        <v>58</v>
      </c>
      <c r="C88" s="9" t="s">
        <v>48</v>
      </c>
      <c r="E88" s="14">
        <f>+D87</f>
        <v>33179.040000000001</v>
      </c>
      <c r="F88" s="5" t="s">
        <v>68</v>
      </c>
      <c r="G88" s="53"/>
    </row>
    <row r="89" spans="1:7">
      <c r="A89" s="52"/>
      <c r="B89" s="9"/>
      <c r="C89" s="26" t="s">
        <v>348</v>
      </c>
      <c r="F89" s="5" t="s">
        <v>14</v>
      </c>
      <c r="G89" s="53"/>
    </row>
    <row r="90" spans="1:7">
      <c r="A90" s="109"/>
      <c r="B90" s="86"/>
      <c r="D90" s="51"/>
      <c r="E90" s="110"/>
      <c r="F90" s="23"/>
      <c r="G90" s="110"/>
    </row>
    <row r="91" spans="1:7">
      <c r="A91" s="109">
        <v>42916</v>
      </c>
      <c r="B91" s="86" t="s">
        <v>310</v>
      </c>
      <c r="C91" s="86" t="s">
        <v>349</v>
      </c>
      <c r="D91" s="14">
        <v>972.86</v>
      </c>
      <c r="F91" s="35" t="s">
        <v>68</v>
      </c>
      <c r="G91" s="35" t="s">
        <v>350</v>
      </c>
    </row>
    <row r="92" spans="1:7">
      <c r="A92" s="109"/>
      <c r="B92" s="85" t="s">
        <v>58</v>
      </c>
      <c r="C92" s="86" t="s">
        <v>48</v>
      </c>
      <c r="E92" s="14">
        <f>+D91</f>
        <v>972.86</v>
      </c>
      <c r="F92" s="35" t="s">
        <v>68</v>
      </c>
      <c r="G92" s="87"/>
    </row>
    <row r="93" spans="1:7">
      <c r="A93" s="109"/>
      <c r="B93" s="86"/>
      <c r="C93" s="8" t="s">
        <v>351</v>
      </c>
      <c r="D93" s="111"/>
      <c r="E93" s="111"/>
      <c r="F93" s="35" t="s">
        <v>14</v>
      </c>
      <c r="G93" s="87"/>
    </row>
    <row r="94" spans="1:7">
      <c r="A94" s="88"/>
      <c r="B94" s="26"/>
      <c r="C94" s="26"/>
      <c r="D94" s="89"/>
      <c r="E94" s="89"/>
      <c r="F94" s="35"/>
      <c r="G94" s="87"/>
    </row>
    <row r="95" spans="1:7">
      <c r="A95" s="52" t="s">
        <v>352</v>
      </c>
      <c r="B95" s="9" t="s">
        <v>60</v>
      </c>
      <c r="C95" s="9" t="s">
        <v>308</v>
      </c>
      <c r="D95" s="14">
        <v>0</v>
      </c>
      <c r="F95" s="35" t="s">
        <v>68</v>
      </c>
      <c r="G95" s="35" t="s">
        <v>14</v>
      </c>
    </row>
    <row r="96" spans="1:7">
      <c r="A96" s="52"/>
      <c r="B96" s="11" t="s">
        <v>58</v>
      </c>
      <c r="C96" s="9" t="s">
        <v>48</v>
      </c>
      <c r="E96" s="14">
        <f>+D95</f>
        <v>0</v>
      </c>
      <c r="F96" s="35" t="s">
        <v>68</v>
      </c>
      <c r="G96" s="87"/>
    </row>
    <row r="97" spans="1:7">
      <c r="A97" s="88"/>
      <c r="B97" s="26"/>
      <c r="C97" s="28" t="s">
        <v>353</v>
      </c>
      <c r="D97" s="89"/>
      <c r="E97" s="89"/>
      <c r="F97" s="35" t="s">
        <v>14</v>
      </c>
      <c r="G97" s="87"/>
    </row>
    <row r="98" spans="1:7">
      <c r="A98" s="88"/>
      <c r="B98" s="26"/>
      <c r="C98" s="28"/>
      <c r="D98" s="89"/>
      <c r="E98" s="89"/>
      <c r="F98" s="35"/>
      <c r="G98" s="87"/>
    </row>
    <row r="99" spans="1:7">
      <c r="A99" s="52"/>
      <c r="B99" s="9"/>
      <c r="C99" s="23" t="s">
        <v>354</v>
      </c>
      <c r="D99" s="108"/>
      <c r="E99" s="108" t="s">
        <v>14</v>
      </c>
      <c r="F99" s="5"/>
      <c r="G99" s="53"/>
    </row>
    <row r="100" spans="1:7" ht="14">
      <c r="A100" s="52" t="s">
        <v>355</v>
      </c>
      <c r="B100" t="s">
        <v>100</v>
      </c>
      <c r="C100" t="s">
        <v>51</v>
      </c>
      <c r="D100" s="7">
        <v>0</v>
      </c>
      <c r="E100" s="7"/>
      <c r="F100" s="29" t="s">
        <v>14</v>
      </c>
      <c r="G100" s="5" t="s">
        <v>14</v>
      </c>
    </row>
    <row r="101" spans="1:7" ht="14">
      <c r="A101" s="25"/>
      <c r="B101" s="15" t="s">
        <v>101</v>
      </c>
      <c r="C101" s="15" t="s">
        <v>52</v>
      </c>
      <c r="D101" s="7"/>
      <c r="E101" s="7">
        <f>+D100</f>
        <v>0</v>
      </c>
      <c r="F101" s="29" t="s">
        <v>14</v>
      </c>
      <c r="G101" s="7"/>
    </row>
    <row r="102" spans="1:7">
      <c r="A102" s="25"/>
      <c r="B102" s="15"/>
      <c r="C102" s="27"/>
      <c r="D102" s="7"/>
      <c r="E102" s="7"/>
      <c r="F102" s="5"/>
    </row>
    <row r="103" spans="1:7" ht="14">
      <c r="A103" s="25"/>
      <c r="B103" s="17" t="s">
        <v>49</v>
      </c>
      <c r="C103" s="9" t="s">
        <v>53</v>
      </c>
      <c r="D103" s="7">
        <v>0</v>
      </c>
      <c r="E103" s="7"/>
      <c r="F103" s="29" t="s">
        <v>14</v>
      </c>
      <c r="G103" s="5" t="s">
        <v>14</v>
      </c>
    </row>
    <row r="104" spans="1:7" ht="14">
      <c r="A104" s="25"/>
      <c r="B104" s="11" t="s">
        <v>58</v>
      </c>
      <c r="C104" s="11" t="s">
        <v>59</v>
      </c>
      <c r="D104" s="7"/>
      <c r="E104" s="7">
        <f>+D103</f>
        <v>0</v>
      </c>
      <c r="F104" s="29" t="s">
        <v>14</v>
      </c>
      <c r="G104" s="7"/>
    </row>
    <row r="105" spans="1:7" ht="14">
      <c r="A105" s="25"/>
      <c r="B105" s="11"/>
      <c r="C105" s="27" t="s">
        <v>356</v>
      </c>
      <c r="D105" s="7"/>
      <c r="E105" s="7"/>
      <c r="F105" s="29"/>
      <c r="G105" s="7"/>
    </row>
    <row r="106" spans="1:7">
      <c r="A106" s="25"/>
      <c r="B106"/>
      <c r="C106" s="27" t="s">
        <v>357</v>
      </c>
      <c r="D106" s="7"/>
      <c r="E106" s="7"/>
      <c r="F106" s="5"/>
    </row>
    <row r="107" spans="1:7">
      <c r="A107" s="88"/>
      <c r="B107" s="26"/>
      <c r="C107" s="28"/>
      <c r="D107" s="89"/>
      <c r="E107" s="89"/>
      <c r="F107" s="35"/>
      <c r="G107" s="87"/>
    </row>
    <row r="108" spans="1:7" ht="14">
      <c r="A108" s="54"/>
      <c r="B108"/>
      <c r="C108" s="38" t="s">
        <v>83</v>
      </c>
      <c r="F108" s="5"/>
      <c r="G108" s="7"/>
    </row>
    <row r="109" spans="1:7">
      <c r="A109" s="54">
        <v>42916</v>
      </c>
      <c r="B109" t="s">
        <v>20</v>
      </c>
      <c r="C109" t="s">
        <v>84</v>
      </c>
      <c r="D109" s="14">
        <v>288077.96999999997</v>
      </c>
      <c r="F109" s="5" t="s">
        <v>68</v>
      </c>
      <c r="G109" s="5" t="s">
        <v>358</v>
      </c>
    </row>
    <row r="110" spans="1:7">
      <c r="A110" s="54"/>
      <c r="B110" s="15" t="s">
        <v>85</v>
      </c>
      <c r="C110" t="s">
        <v>86</v>
      </c>
      <c r="E110" s="14">
        <f>+D109</f>
        <v>288077.96999999997</v>
      </c>
      <c r="F110" s="5" t="s">
        <v>68</v>
      </c>
      <c r="G110" s="7"/>
    </row>
    <row r="111" spans="1:7">
      <c r="A111" s="52" t="s">
        <v>14</v>
      </c>
      <c r="B111" t="s">
        <v>85</v>
      </c>
      <c r="C111" t="s">
        <v>59</v>
      </c>
      <c r="D111" s="14">
        <v>558467</v>
      </c>
      <c r="F111" s="5" t="s">
        <v>68</v>
      </c>
      <c r="G111" s="5" t="s">
        <v>14</v>
      </c>
    </row>
    <row r="112" spans="1:7">
      <c r="A112" s="54"/>
      <c r="B112" s="15" t="s">
        <v>107</v>
      </c>
      <c r="C112" t="s">
        <v>87</v>
      </c>
      <c r="E112" s="14">
        <f>+D111</f>
        <v>558467</v>
      </c>
      <c r="F112" s="5" t="s">
        <v>68</v>
      </c>
      <c r="G112" s="7"/>
    </row>
    <row r="113" spans="1:8">
      <c r="A113" s="54"/>
      <c r="B113"/>
      <c r="C113" s="6" t="s">
        <v>359</v>
      </c>
      <c r="D113" s="55"/>
      <c r="E113" s="55"/>
      <c r="F113" s="5"/>
      <c r="G113" s="7"/>
    </row>
    <row r="114" spans="1:8" ht="14">
      <c r="A114" s="54"/>
      <c r="B114" s="41" t="s">
        <v>309</v>
      </c>
      <c r="D114" s="55"/>
      <c r="E114" s="55"/>
      <c r="F114" s="5"/>
      <c r="G114" s="7"/>
    </row>
    <row r="115" spans="1:8" ht="14">
      <c r="B115" s="41" t="s">
        <v>360</v>
      </c>
    </row>
    <row r="119" spans="1:8" ht="18">
      <c r="A119" s="72"/>
      <c r="B119"/>
      <c r="C119" s="1" t="s">
        <v>175</v>
      </c>
      <c r="D119" s="63"/>
      <c r="E119" s="63"/>
      <c r="F119" s="42"/>
      <c r="H119" s="62"/>
    </row>
    <row r="120" spans="1:8" ht="17">
      <c r="A120" s="50"/>
      <c r="B120"/>
      <c r="C120" s="60" t="s">
        <v>144</v>
      </c>
      <c r="D120" s="7"/>
      <c r="E120" s="7"/>
      <c r="F120" s="42"/>
      <c r="G120" s="29"/>
      <c r="H120" s="5"/>
    </row>
    <row r="121" spans="1:8">
      <c r="A121" s="50">
        <v>41820</v>
      </c>
      <c r="B121" s="17" t="s">
        <v>30</v>
      </c>
      <c r="C121" s="17" t="s">
        <v>41</v>
      </c>
      <c r="D121" s="7">
        <v>52642.67</v>
      </c>
      <c r="E121" s="7"/>
      <c r="F121" s="42"/>
      <c r="G121" s="5" t="s">
        <v>57</v>
      </c>
      <c r="H121" s="5" t="s">
        <v>145</v>
      </c>
    </row>
    <row r="122" spans="1:8">
      <c r="A122" s="50"/>
      <c r="B122" s="17" t="s">
        <v>42</v>
      </c>
      <c r="C122" s="17" t="s">
        <v>43</v>
      </c>
      <c r="D122" s="7">
        <v>3283.86</v>
      </c>
      <c r="E122" s="7"/>
      <c r="F122" s="42"/>
      <c r="G122" s="5" t="s">
        <v>57</v>
      </c>
      <c r="H122" s="5"/>
    </row>
    <row r="123" spans="1:8">
      <c r="A123" s="50"/>
      <c r="B123" s="17" t="s">
        <v>91</v>
      </c>
      <c r="C123" s="17" t="s">
        <v>44</v>
      </c>
      <c r="D123" s="7">
        <v>73.900000000000006</v>
      </c>
      <c r="E123" s="7"/>
      <c r="F123" s="70" t="s">
        <v>14</v>
      </c>
      <c r="G123" s="5" t="s">
        <v>57</v>
      </c>
      <c r="H123" s="5"/>
    </row>
    <row r="124" spans="1:8">
      <c r="A124" s="50"/>
      <c r="B124" s="9" t="s">
        <v>119</v>
      </c>
      <c r="C124" s="9" t="s">
        <v>120</v>
      </c>
      <c r="D124" s="7">
        <v>90</v>
      </c>
      <c r="E124" s="7"/>
      <c r="F124" s="70">
        <f>SUM(D121:D124)</f>
        <v>56090.43</v>
      </c>
      <c r="G124" s="5" t="s">
        <v>57</v>
      </c>
      <c r="H124" s="5"/>
    </row>
    <row r="125" spans="1:8">
      <c r="A125" s="50"/>
      <c r="B125" s="11" t="s">
        <v>89</v>
      </c>
      <c r="C125" s="9" t="s">
        <v>121</v>
      </c>
      <c r="D125" s="7"/>
      <c r="E125" s="7">
        <f>+D121</f>
        <v>52642.67</v>
      </c>
      <c r="F125" s="70"/>
      <c r="G125" s="5" t="s">
        <v>57</v>
      </c>
      <c r="H125" s="5"/>
    </row>
    <row r="126" spans="1:8">
      <c r="A126" s="50"/>
      <c r="B126" s="15" t="s">
        <v>92</v>
      </c>
      <c r="C126" s="9" t="s">
        <v>121</v>
      </c>
      <c r="D126" s="7"/>
      <c r="E126" s="7">
        <f>+D122</f>
        <v>3283.86</v>
      </c>
      <c r="F126" s="42"/>
      <c r="G126" s="5" t="s">
        <v>57</v>
      </c>
      <c r="H126" s="5"/>
    </row>
    <row r="127" spans="1:8">
      <c r="A127" s="50"/>
      <c r="B127" s="15" t="s">
        <v>90</v>
      </c>
      <c r="C127" s="9" t="s">
        <v>121</v>
      </c>
      <c r="D127" s="7"/>
      <c r="E127" s="7">
        <f>+D123</f>
        <v>73.900000000000006</v>
      </c>
      <c r="F127" s="42"/>
      <c r="G127" s="5" t="s">
        <v>57</v>
      </c>
      <c r="H127" s="5"/>
    </row>
    <row r="128" spans="1:8">
      <c r="A128" s="50"/>
      <c r="B128" s="11" t="s">
        <v>122</v>
      </c>
      <c r="C128" s="9" t="s">
        <v>121</v>
      </c>
      <c r="D128" s="7"/>
      <c r="E128" s="7">
        <f>+D124</f>
        <v>90</v>
      </c>
      <c r="F128" s="70" t="s">
        <v>14</v>
      </c>
      <c r="G128" s="5" t="s">
        <v>57</v>
      </c>
      <c r="H128" s="5"/>
    </row>
    <row r="129" spans="1:8">
      <c r="A129" s="50"/>
      <c r="B129"/>
      <c r="C129" s="6" t="s">
        <v>123</v>
      </c>
      <c r="D129" s="7"/>
      <c r="E129" s="7"/>
      <c r="F129" s="42"/>
      <c r="G129" s="5" t="s">
        <v>14</v>
      </c>
      <c r="H129" s="5"/>
    </row>
    <row r="130" spans="1:8">
      <c r="A130" s="50"/>
      <c r="B130"/>
      <c r="C130" s="6"/>
      <c r="D130" s="7"/>
      <c r="E130" s="7"/>
      <c r="F130" s="42"/>
      <c r="G130" s="5" t="s">
        <v>14</v>
      </c>
      <c r="H130" s="5"/>
    </row>
    <row r="131" spans="1:8" ht="17">
      <c r="A131" s="50"/>
      <c r="B131"/>
      <c r="C131" s="69" t="s">
        <v>124</v>
      </c>
      <c r="D131" s="34"/>
      <c r="E131" s="34"/>
      <c r="F131" s="42"/>
      <c r="G131" s="5" t="s">
        <v>14</v>
      </c>
      <c r="H131" s="5"/>
    </row>
    <row r="132" spans="1:8">
      <c r="A132" s="50">
        <v>41820</v>
      </c>
      <c r="B132" s="17" t="s">
        <v>30</v>
      </c>
      <c r="C132" s="17" t="s">
        <v>41</v>
      </c>
      <c r="D132" s="7">
        <f>314.74+8995.37</f>
        <v>9310.11</v>
      </c>
      <c r="E132" s="7"/>
      <c r="F132" s="42"/>
      <c r="G132" s="5" t="s">
        <v>57</v>
      </c>
      <c r="H132" s="62" t="s">
        <v>146</v>
      </c>
    </row>
    <row r="133" spans="1:8">
      <c r="A133" s="50"/>
      <c r="B133" s="9" t="s">
        <v>67</v>
      </c>
      <c r="C133" s="9" t="s">
        <v>125</v>
      </c>
      <c r="D133" s="7">
        <f>315+29+3368.95</f>
        <v>3712.95</v>
      </c>
      <c r="E133" s="7"/>
      <c r="F133" s="42"/>
      <c r="G133" s="5" t="s">
        <v>57</v>
      </c>
      <c r="H133" s="62"/>
    </row>
    <row r="134" spans="1:8">
      <c r="A134" s="50"/>
      <c r="B134" s="9" t="s">
        <v>78</v>
      </c>
      <c r="C134" s="9" t="s">
        <v>126</v>
      </c>
      <c r="D134" s="7">
        <v>32.200000000000003</v>
      </c>
      <c r="E134" s="7"/>
      <c r="F134" s="70">
        <f>SUM(D132:D134)</f>
        <v>13055.260000000002</v>
      </c>
      <c r="G134" s="5" t="s">
        <v>57</v>
      </c>
      <c r="H134" s="62"/>
    </row>
    <row r="135" spans="1:8">
      <c r="A135" s="50"/>
      <c r="B135" s="11" t="s">
        <v>89</v>
      </c>
      <c r="C135" s="9" t="s">
        <v>147</v>
      </c>
      <c r="D135" s="7"/>
      <c r="E135" s="7">
        <f>+D132</f>
        <v>9310.11</v>
      </c>
      <c r="F135" s="70"/>
      <c r="G135" s="5" t="s">
        <v>57</v>
      </c>
      <c r="H135" s="5"/>
    </row>
    <row r="136" spans="1:8">
      <c r="A136" s="50"/>
      <c r="B136" s="11" t="s">
        <v>127</v>
      </c>
      <c r="C136" s="9" t="s">
        <v>147</v>
      </c>
      <c r="D136" s="7"/>
      <c r="E136" s="7">
        <f>+D133</f>
        <v>3712.95</v>
      </c>
      <c r="F136" s="42"/>
      <c r="G136" s="5" t="s">
        <v>57</v>
      </c>
      <c r="H136" s="5"/>
    </row>
    <row r="137" spans="1:8">
      <c r="A137" s="50"/>
      <c r="B137" s="11" t="s">
        <v>79</v>
      </c>
      <c r="C137" s="9" t="s">
        <v>147</v>
      </c>
      <c r="D137" s="7"/>
      <c r="E137" s="7">
        <f>+D134</f>
        <v>32.200000000000003</v>
      </c>
      <c r="F137" s="42"/>
      <c r="G137" s="5" t="s">
        <v>57</v>
      </c>
      <c r="H137" s="5"/>
    </row>
    <row r="138" spans="1:8">
      <c r="A138" s="50"/>
      <c r="B138" s="9"/>
      <c r="C138" s="6" t="s">
        <v>128</v>
      </c>
      <c r="D138" s="7"/>
      <c r="E138" s="7"/>
      <c r="F138" s="70"/>
      <c r="H138" s="62"/>
    </row>
    <row r="139" spans="1:8">
      <c r="A139" s="72"/>
      <c r="B139"/>
      <c r="D139" s="63"/>
      <c r="E139" s="63"/>
      <c r="F139" s="42"/>
      <c r="H139" s="62"/>
    </row>
    <row r="140" spans="1:8" ht="14">
      <c r="A140" s="50"/>
      <c r="C140" s="38" t="s">
        <v>110</v>
      </c>
      <c r="F140" s="42"/>
      <c r="G140"/>
      <c r="H140" s="6"/>
    </row>
    <row r="141" spans="1:8">
      <c r="A141" s="50">
        <v>41820</v>
      </c>
      <c r="B141" t="s">
        <v>111</v>
      </c>
      <c r="C141" t="s">
        <v>108</v>
      </c>
      <c r="D141" s="14">
        <v>321.64</v>
      </c>
      <c r="F141" s="66" t="s">
        <v>148</v>
      </c>
      <c r="G141" s="5" t="s">
        <v>57</v>
      </c>
      <c r="H141" s="62" t="s">
        <v>149</v>
      </c>
    </row>
    <row r="142" spans="1:8">
      <c r="A142" s="50"/>
      <c r="B142" s="15" t="s">
        <v>113</v>
      </c>
      <c r="C142" s="16" t="s">
        <v>94</v>
      </c>
      <c r="E142" s="14">
        <f>+D141</f>
        <v>321.64</v>
      </c>
      <c r="F142" s="67"/>
      <c r="G142" s="5" t="s">
        <v>57</v>
      </c>
      <c r="H142" s="6"/>
    </row>
    <row r="143" spans="1:8">
      <c r="A143" s="50"/>
      <c r="B143" s="3" t="s">
        <v>30</v>
      </c>
      <c r="C143" s="3" t="s">
        <v>112</v>
      </c>
      <c r="D143" s="14">
        <v>321.64</v>
      </c>
      <c r="F143" s="66"/>
      <c r="G143" s="5" t="s">
        <v>57</v>
      </c>
      <c r="H143" s="6"/>
    </row>
    <row r="144" spans="1:8">
      <c r="A144" s="50"/>
      <c r="B144" s="11" t="s">
        <v>20</v>
      </c>
      <c r="C144" s="16" t="s">
        <v>109</v>
      </c>
      <c r="E144" s="14">
        <f>+D143</f>
        <v>321.64</v>
      </c>
      <c r="F144" s="67"/>
      <c r="G144" s="5" t="s">
        <v>57</v>
      </c>
      <c r="H144" s="6"/>
    </row>
    <row r="145" spans="1:8">
      <c r="A145" s="50"/>
      <c r="B145" s="15"/>
      <c r="C145" s="6" t="s">
        <v>150</v>
      </c>
      <c r="F145" s="67"/>
      <c r="H145" s="6"/>
    </row>
    <row r="146" spans="1:8">
      <c r="A146" s="50"/>
      <c r="B146" s="15"/>
      <c r="C146" s="16"/>
      <c r="F146" s="67"/>
      <c r="G146" s="5" t="s">
        <v>14</v>
      </c>
      <c r="H146" s="6"/>
    </row>
    <row r="147" spans="1:8">
      <c r="A147" s="50">
        <v>41820</v>
      </c>
      <c r="B147" t="s">
        <v>114</v>
      </c>
      <c r="C147" t="s">
        <v>108</v>
      </c>
      <c r="D147" s="14">
        <v>12800</v>
      </c>
      <c r="F147" s="66" t="s">
        <v>148</v>
      </c>
      <c r="G147" s="5" t="s">
        <v>57</v>
      </c>
      <c r="H147" s="62" t="s">
        <v>151</v>
      </c>
    </row>
    <row r="148" spans="1:8">
      <c r="A148" s="50"/>
      <c r="B148" s="11" t="s">
        <v>116</v>
      </c>
      <c r="C148" s="16" t="s">
        <v>94</v>
      </c>
      <c r="E148" s="14">
        <f>+D147</f>
        <v>12800</v>
      </c>
      <c r="F148" s="67"/>
      <c r="G148" s="5" t="s">
        <v>57</v>
      </c>
      <c r="H148" s="6"/>
    </row>
    <row r="149" spans="1:8">
      <c r="A149" s="50"/>
      <c r="B149" s="3" t="s">
        <v>30</v>
      </c>
      <c r="C149" s="3" t="s">
        <v>115</v>
      </c>
      <c r="D149" s="14">
        <v>12800</v>
      </c>
      <c r="F149" s="66"/>
      <c r="G149" s="5" t="s">
        <v>57</v>
      </c>
      <c r="H149" s="6"/>
    </row>
    <row r="150" spans="1:8">
      <c r="A150" s="50"/>
      <c r="B150" s="11" t="s">
        <v>20</v>
      </c>
      <c r="C150" s="16" t="s">
        <v>109</v>
      </c>
      <c r="E150" s="14">
        <f>+D149</f>
        <v>12800</v>
      </c>
      <c r="F150" s="67"/>
      <c r="G150" s="5" t="s">
        <v>57</v>
      </c>
      <c r="H150" s="6"/>
    </row>
    <row r="151" spans="1:8">
      <c r="A151" s="50"/>
      <c r="C151" s="6" t="s">
        <v>152</v>
      </c>
      <c r="F151" s="42"/>
      <c r="G151"/>
      <c r="H151" s="6"/>
    </row>
    <row r="152" spans="1:8">
      <c r="A152" s="50"/>
      <c r="C152" s="6"/>
      <c r="F152" s="42"/>
      <c r="G152"/>
      <c r="H152" s="6"/>
    </row>
    <row r="153" spans="1:8">
      <c r="A153" s="50">
        <v>41820</v>
      </c>
      <c r="B153" s="3" t="s">
        <v>153</v>
      </c>
      <c r="C153" t="s">
        <v>108</v>
      </c>
      <c r="D153" s="14">
        <v>96</v>
      </c>
      <c r="F153" s="66" t="s">
        <v>148</v>
      </c>
      <c r="G153" s="5" t="s">
        <v>57</v>
      </c>
      <c r="H153" s="62" t="s">
        <v>154</v>
      </c>
    </row>
    <row r="154" spans="1:8">
      <c r="A154" s="50"/>
      <c r="B154" s="11" t="s">
        <v>155</v>
      </c>
      <c r="C154" s="16" t="s">
        <v>94</v>
      </c>
      <c r="E154" s="14">
        <f>+D153</f>
        <v>96</v>
      </c>
      <c r="F154" s="67"/>
      <c r="G154" s="5" t="s">
        <v>57</v>
      </c>
      <c r="H154" s="6"/>
    </row>
    <row r="155" spans="1:8">
      <c r="A155" s="50"/>
      <c r="B155" s="3" t="s">
        <v>30</v>
      </c>
      <c r="C155" s="3" t="s">
        <v>115</v>
      </c>
      <c r="D155" s="14">
        <v>96</v>
      </c>
      <c r="F155" s="66"/>
      <c r="G155" s="5" t="s">
        <v>57</v>
      </c>
      <c r="H155" s="6"/>
    </row>
    <row r="156" spans="1:8">
      <c r="A156" s="50"/>
      <c r="B156" s="11" t="s">
        <v>20</v>
      </c>
      <c r="C156" s="16" t="s">
        <v>109</v>
      </c>
      <c r="E156" s="14">
        <f>+D155</f>
        <v>96</v>
      </c>
      <c r="F156" s="67"/>
      <c r="G156" s="5" t="s">
        <v>57</v>
      </c>
      <c r="H156" s="6"/>
    </row>
    <row r="157" spans="1:8">
      <c r="A157" s="50"/>
      <c r="C157" s="6" t="s">
        <v>150</v>
      </c>
      <c r="F157" s="42"/>
      <c r="G157"/>
      <c r="H157" s="6"/>
    </row>
    <row r="158" spans="1:8">
      <c r="A158" s="72"/>
      <c r="B158"/>
      <c r="D158" s="63"/>
      <c r="E158" s="63"/>
      <c r="F158" s="42"/>
      <c r="H158" s="62"/>
    </row>
    <row r="159" spans="1:8" ht="14">
      <c r="A159" s="50"/>
      <c r="B159" s="9"/>
      <c r="C159" s="38" t="s">
        <v>156</v>
      </c>
      <c r="D159" s="7"/>
      <c r="E159" s="7"/>
      <c r="F159" s="70"/>
      <c r="H159" s="62"/>
    </row>
    <row r="160" spans="1:8">
      <c r="A160" s="50">
        <v>41820</v>
      </c>
      <c r="B160" t="s">
        <v>157</v>
      </c>
      <c r="C160" t="s">
        <v>108</v>
      </c>
      <c r="D160" s="14">
        <v>240</v>
      </c>
      <c r="F160" s="70" t="s">
        <v>158</v>
      </c>
      <c r="H160" s="62" t="s">
        <v>159</v>
      </c>
    </row>
    <row r="161" spans="1:8">
      <c r="A161" s="50"/>
      <c r="B161" s="11" t="s">
        <v>67</v>
      </c>
      <c r="C161" s="16" t="s">
        <v>160</v>
      </c>
      <c r="E161" s="14">
        <f>+D160</f>
        <v>240</v>
      </c>
      <c r="F161" s="70"/>
      <c r="H161" s="62"/>
    </row>
    <row r="162" spans="1:8">
      <c r="A162" s="50"/>
      <c r="B162" s="3" t="s">
        <v>30</v>
      </c>
      <c r="C162" s="3" t="s">
        <v>161</v>
      </c>
      <c r="D162" s="14">
        <v>240</v>
      </c>
      <c r="F162" s="70"/>
      <c r="H162" s="62"/>
    </row>
    <row r="163" spans="1:8">
      <c r="A163" s="50"/>
      <c r="B163" s="11" t="s">
        <v>20</v>
      </c>
      <c r="C163" s="16" t="s">
        <v>109</v>
      </c>
      <c r="E163" s="14">
        <f>+D162</f>
        <v>240</v>
      </c>
      <c r="F163" s="70"/>
      <c r="H163" s="62"/>
    </row>
    <row r="164" spans="1:8">
      <c r="A164" s="50"/>
      <c r="B164" s="11"/>
      <c r="C164" s="16"/>
      <c r="F164" s="70"/>
      <c r="H164" s="62"/>
    </row>
    <row r="165" spans="1:8">
      <c r="A165" s="50"/>
      <c r="B165" t="s">
        <v>162</v>
      </c>
      <c r="C165" t="s">
        <v>108</v>
      </c>
      <c r="D165" s="14">
        <v>1579.36</v>
      </c>
      <c r="F165" s="70" t="s">
        <v>158</v>
      </c>
      <c r="H165" s="62" t="s">
        <v>163</v>
      </c>
    </row>
    <row r="166" spans="1:8">
      <c r="A166" s="50"/>
      <c r="B166" s="11" t="s">
        <v>67</v>
      </c>
      <c r="C166" s="16" t="s">
        <v>160</v>
      </c>
      <c r="E166" s="14">
        <f>+D165</f>
        <v>1579.36</v>
      </c>
      <c r="F166" s="70"/>
      <c r="H166" s="62"/>
    </row>
    <row r="167" spans="1:8">
      <c r="A167" s="50"/>
      <c r="B167" s="3" t="s">
        <v>30</v>
      </c>
      <c r="C167" s="3" t="s">
        <v>164</v>
      </c>
      <c r="D167" s="14">
        <v>1579.36</v>
      </c>
      <c r="F167" s="70"/>
      <c r="H167" s="62"/>
    </row>
    <row r="168" spans="1:8" ht="15.75" customHeight="1">
      <c r="A168" s="50"/>
      <c r="B168" s="11" t="s">
        <v>20</v>
      </c>
      <c r="C168" s="16" t="s">
        <v>109</v>
      </c>
      <c r="E168" s="14">
        <f>+D167</f>
        <v>1579.36</v>
      </c>
      <c r="F168" s="70"/>
      <c r="H168" s="62"/>
    </row>
    <row r="169" spans="1:8">
      <c r="A169" s="72"/>
      <c r="B169"/>
      <c r="D169" s="63"/>
      <c r="E169" s="63"/>
      <c r="F169" s="42"/>
      <c r="H169" s="62"/>
    </row>
    <row r="170" spans="1:8" ht="17">
      <c r="A170" s="50"/>
      <c r="B170"/>
      <c r="C170" s="60" t="s">
        <v>165</v>
      </c>
      <c r="D170" s="7"/>
      <c r="E170" s="7"/>
      <c r="F170" s="42"/>
      <c r="G170" s="29"/>
      <c r="H170" s="5"/>
    </row>
    <row r="171" spans="1:8" ht="14">
      <c r="A171" s="84">
        <v>41820</v>
      </c>
      <c r="B171" s="3" t="s">
        <v>166</v>
      </c>
      <c r="C171" s="9" t="s">
        <v>167</v>
      </c>
      <c r="D171" s="74">
        <v>4.68</v>
      </c>
      <c r="E171" s="74"/>
      <c r="F171" s="66" t="s">
        <v>168</v>
      </c>
      <c r="G171" s="29" t="s">
        <v>68</v>
      </c>
      <c r="H171" s="5" t="s">
        <v>169</v>
      </c>
    </row>
    <row r="172" spans="1:8" ht="14">
      <c r="A172" s="84"/>
      <c r="B172" s="11" t="s">
        <v>97</v>
      </c>
      <c r="C172" s="9" t="s">
        <v>170</v>
      </c>
      <c r="D172" s="74"/>
      <c r="E172" s="74">
        <f>+D171</f>
        <v>4.68</v>
      </c>
      <c r="F172" s="75"/>
      <c r="G172" s="29" t="s">
        <v>68</v>
      </c>
      <c r="H172" s="5"/>
    </row>
    <row r="173" spans="1:8" ht="14">
      <c r="A173" s="84"/>
      <c r="B173" s="3" t="s">
        <v>171</v>
      </c>
      <c r="C173" s="9" t="s">
        <v>94</v>
      </c>
      <c r="D173" s="74">
        <v>4.68</v>
      </c>
      <c r="E173" s="74"/>
      <c r="F173" s="75"/>
      <c r="G173" s="29" t="s">
        <v>68</v>
      </c>
      <c r="H173" s="5"/>
    </row>
    <row r="174" spans="1:8" ht="14">
      <c r="A174" s="84"/>
      <c r="B174" s="11" t="s">
        <v>172</v>
      </c>
      <c r="C174" s="9" t="s">
        <v>173</v>
      </c>
      <c r="D174" s="74"/>
      <c r="E174" s="74">
        <f>+D173</f>
        <v>4.68</v>
      </c>
      <c r="F174" s="75"/>
      <c r="G174" s="29" t="s">
        <v>68</v>
      </c>
      <c r="H174" s="5"/>
    </row>
    <row r="175" spans="1:8" ht="14">
      <c r="A175" s="50"/>
      <c r="B175"/>
      <c r="C175" s="8" t="s">
        <v>174</v>
      </c>
      <c r="D175" s="7"/>
      <c r="E175" s="7"/>
      <c r="F175" s="42"/>
      <c r="G175" s="29"/>
      <c r="H175" s="5"/>
    </row>
  </sheetData>
  <phoneticPr fontId="0" type="noConversion"/>
  <printOptions gridLines="1"/>
  <pageMargins left="0.25" right="0.25" top="0.75" bottom="1" header="0.5" footer="0.5"/>
  <pageSetup scale="90" orientation="landscape" horizontalDpi="90" verticalDpi="9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8932-61AC-45C1-AAF8-4FB07A95578B}">
  <dimension ref="A1"/>
  <sheetViews>
    <sheetView workbookViewId="0">
      <selection activeCell="E28" sqref="E28"/>
    </sheetView>
  </sheetViews>
  <sheetFormatPr defaultRowHeight="12.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topLeftCell="A43" zoomScaleNormal="100" workbookViewId="0">
      <selection activeCell="C60" sqref="C60"/>
    </sheetView>
  </sheetViews>
  <sheetFormatPr defaultRowHeight="12.5"/>
  <cols>
    <col min="1" max="1" width="9" customWidth="1"/>
    <col min="2" max="2" width="27.54296875" customWidth="1"/>
    <col min="3" max="3" width="49.453125" customWidth="1"/>
    <col min="4" max="4" width="13.81640625" style="12" customWidth="1"/>
    <col min="5" max="5" width="13" style="12" customWidth="1"/>
    <col min="6" max="6" width="13.1796875" customWidth="1"/>
    <col min="7" max="7" width="3.81640625" customWidth="1"/>
    <col min="8" max="8" width="14.453125" customWidth="1"/>
  </cols>
  <sheetData>
    <row r="1" spans="1:8" s="19" customFormat="1" ht="15.75" customHeight="1">
      <c r="C1" s="114" t="s">
        <v>486</v>
      </c>
      <c r="D1" s="22"/>
      <c r="E1" s="33"/>
      <c r="F1" s="42"/>
      <c r="G1" s="5"/>
      <c r="H1" s="62"/>
    </row>
    <row r="2" spans="1:8" s="143" customFormat="1" ht="15" customHeight="1">
      <c r="A2" s="141" t="s">
        <v>15</v>
      </c>
      <c r="B2" s="58" t="s">
        <v>16</v>
      </c>
      <c r="C2" s="58" t="s">
        <v>17</v>
      </c>
      <c r="D2" s="59" t="s">
        <v>18</v>
      </c>
      <c r="E2" s="59" t="s">
        <v>19</v>
      </c>
      <c r="F2" s="36" t="s">
        <v>96</v>
      </c>
      <c r="G2" s="36" t="s">
        <v>81</v>
      </c>
      <c r="H2" s="142" t="s">
        <v>363</v>
      </c>
    </row>
    <row r="3" spans="1:8" s="56" customFormat="1" ht="15" customHeight="1">
      <c r="A3" s="117"/>
      <c r="B3" s="118"/>
      <c r="C3" s="118"/>
      <c r="D3" s="119"/>
      <c r="E3" s="119"/>
      <c r="F3" s="115"/>
      <c r="G3" s="115"/>
      <c r="H3" s="116"/>
    </row>
    <row r="4" spans="1:8" s="24" customFormat="1" ht="21" customHeight="1">
      <c r="A4" s="80"/>
      <c r="B4" s="79" t="s">
        <v>14</v>
      </c>
      <c r="C4" s="137" t="s">
        <v>425</v>
      </c>
      <c r="D4" s="71"/>
      <c r="E4" s="71"/>
      <c r="F4" s="43"/>
      <c r="G4" s="61"/>
      <c r="H4" s="62"/>
    </row>
    <row r="5" spans="1:8" ht="13">
      <c r="A5" s="90">
        <v>42011</v>
      </c>
      <c r="B5" s="9" t="s">
        <v>272</v>
      </c>
      <c r="C5" s="3" t="s">
        <v>408</v>
      </c>
      <c r="D5" s="7">
        <v>5400000</v>
      </c>
      <c r="E5" s="7"/>
      <c r="F5" s="42" t="s">
        <v>361</v>
      </c>
      <c r="G5" s="5" t="s">
        <v>57</v>
      </c>
      <c r="H5" s="62" t="s">
        <v>362</v>
      </c>
    </row>
    <row r="6" spans="1:8" ht="13">
      <c r="A6" s="90"/>
      <c r="B6" s="11" t="s">
        <v>133</v>
      </c>
      <c r="C6" s="11" t="s">
        <v>364</v>
      </c>
      <c r="D6" s="7"/>
      <c r="E6" s="7">
        <f>+D5</f>
        <v>5400000</v>
      </c>
      <c r="F6" s="42"/>
      <c r="G6" s="5" t="s">
        <v>57</v>
      </c>
      <c r="H6" s="62" t="s">
        <v>374</v>
      </c>
    </row>
    <row r="7" spans="1:8" ht="13">
      <c r="A7" s="90"/>
      <c r="C7" s="6" t="s">
        <v>365</v>
      </c>
      <c r="F7" s="42"/>
      <c r="G7" s="5"/>
      <c r="H7" s="62"/>
    </row>
    <row r="8" spans="1:8" ht="13">
      <c r="A8" s="90"/>
      <c r="C8" s="6"/>
      <c r="F8" s="42"/>
      <c r="G8" s="5"/>
      <c r="H8" s="62"/>
    </row>
    <row r="9" spans="1:8" ht="13">
      <c r="A9" s="90">
        <v>42035</v>
      </c>
      <c r="B9" s="32" t="s">
        <v>133</v>
      </c>
      <c r="C9" s="3" t="s">
        <v>409</v>
      </c>
      <c r="D9" s="7">
        <v>5550000</v>
      </c>
      <c r="E9" s="7"/>
      <c r="F9" s="42" t="s">
        <v>372</v>
      </c>
      <c r="G9" s="5" t="s">
        <v>57</v>
      </c>
      <c r="H9" s="62" t="s">
        <v>371</v>
      </c>
    </row>
    <row r="10" spans="1:8" ht="13">
      <c r="A10" s="90"/>
      <c r="B10" s="31" t="s">
        <v>135</v>
      </c>
      <c r="C10" s="10" t="s">
        <v>275</v>
      </c>
      <c r="D10" s="7"/>
      <c r="E10" s="7">
        <f>+D9</f>
        <v>5550000</v>
      </c>
      <c r="F10" s="42"/>
      <c r="G10" s="5" t="s">
        <v>57</v>
      </c>
      <c r="H10" s="62"/>
    </row>
    <row r="11" spans="1:8" ht="13">
      <c r="A11" s="90"/>
      <c r="C11" s="6" t="s">
        <v>370</v>
      </c>
      <c r="F11" s="42"/>
      <c r="G11" s="5"/>
      <c r="H11" s="62"/>
    </row>
    <row r="12" spans="1:8" s="24" customFormat="1" ht="15" customHeight="1">
      <c r="A12" s="80"/>
      <c r="B12" s="37"/>
      <c r="C12" s="37"/>
      <c r="D12" s="71"/>
      <c r="E12" s="71"/>
      <c r="F12" s="43"/>
      <c r="G12" s="61"/>
      <c r="H12" s="62"/>
    </row>
    <row r="13" spans="1:8" ht="13">
      <c r="A13" s="90">
        <v>42035</v>
      </c>
      <c r="B13" s="9" t="s">
        <v>143</v>
      </c>
      <c r="C13" s="3" t="s">
        <v>366</v>
      </c>
      <c r="D13" s="7">
        <v>150000</v>
      </c>
      <c r="E13" s="7"/>
      <c r="F13" s="42" t="s">
        <v>368</v>
      </c>
      <c r="G13" s="5" t="s">
        <v>57</v>
      </c>
      <c r="H13" s="62" t="s">
        <v>369</v>
      </c>
    </row>
    <row r="14" spans="1:8" ht="13">
      <c r="A14" s="90"/>
      <c r="B14" s="11" t="s">
        <v>133</v>
      </c>
      <c r="C14" s="11" t="s">
        <v>364</v>
      </c>
      <c r="D14" s="7"/>
      <c r="E14" s="7">
        <f>+D13</f>
        <v>150000</v>
      </c>
      <c r="F14" s="42"/>
      <c r="G14" s="5" t="s">
        <v>57</v>
      </c>
      <c r="H14" s="62"/>
    </row>
    <row r="15" spans="1:8" ht="13">
      <c r="A15" s="90"/>
      <c r="C15" s="6" t="s">
        <v>367</v>
      </c>
      <c r="F15" s="42"/>
      <c r="G15" s="5"/>
      <c r="H15" s="62"/>
    </row>
    <row r="16" spans="1:8" ht="13">
      <c r="A16" s="90"/>
      <c r="C16" s="6"/>
      <c r="F16" s="42"/>
      <c r="G16" s="5"/>
      <c r="H16" s="62"/>
    </row>
    <row r="17" spans="1:8" ht="15.5">
      <c r="A17" s="90"/>
      <c r="B17" s="79" t="s">
        <v>14</v>
      </c>
      <c r="C17" s="137" t="s">
        <v>426</v>
      </c>
      <c r="F17" s="42"/>
      <c r="G17" s="5"/>
      <c r="H17" s="62"/>
    </row>
    <row r="18" spans="1:8" ht="13">
      <c r="A18" s="90">
        <v>42354</v>
      </c>
      <c r="B18" s="32" t="s">
        <v>135</v>
      </c>
      <c r="C18" s="3" t="s">
        <v>375</v>
      </c>
      <c r="D18" s="7">
        <v>5500000</v>
      </c>
      <c r="E18" s="7"/>
      <c r="F18" s="42" t="s">
        <v>373</v>
      </c>
      <c r="G18" s="5" t="s">
        <v>57</v>
      </c>
      <c r="H18" s="62" t="s">
        <v>362</v>
      </c>
    </row>
    <row r="19" spans="1:8" ht="13">
      <c r="A19" s="90"/>
      <c r="B19" s="11" t="s">
        <v>133</v>
      </c>
      <c r="C19" s="11" t="s">
        <v>364</v>
      </c>
      <c r="D19" s="7"/>
      <c r="E19" s="7">
        <f>+D18</f>
        <v>5500000</v>
      </c>
      <c r="F19" s="42"/>
      <c r="G19" s="5" t="s">
        <v>57</v>
      </c>
      <c r="H19" s="62" t="s">
        <v>374</v>
      </c>
    </row>
    <row r="20" spans="1:8" ht="13">
      <c r="A20" s="90"/>
      <c r="C20" s="6" t="s">
        <v>376</v>
      </c>
      <c r="F20" s="42"/>
      <c r="G20" s="5"/>
      <c r="H20" s="62"/>
    </row>
    <row r="21" spans="1:8" ht="13">
      <c r="A21" s="90"/>
      <c r="C21" s="6"/>
      <c r="F21" s="42"/>
      <c r="G21" s="5"/>
      <c r="H21" s="62"/>
    </row>
    <row r="22" spans="1:8" ht="13">
      <c r="A22" s="90">
        <v>42369</v>
      </c>
      <c r="B22" s="9" t="s">
        <v>133</v>
      </c>
      <c r="C22" s="9" t="s">
        <v>410</v>
      </c>
      <c r="D22" s="53">
        <v>5500000</v>
      </c>
      <c r="F22" s="42" t="s">
        <v>273</v>
      </c>
      <c r="G22" s="5" t="s">
        <v>57</v>
      </c>
      <c r="H22" s="62" t="s">
        <v>259</v>
      </c>
    </row>
    <row r="23" spans="1:8" ht="13">
      <c r="A23" s="90"/>
      <c r="B23" s="31" t="s">
        <v>135</v>
      </c>
      <c r="C23" s="11" t="s">
        <v>375</v>
      </c>
      <c r="D23" s="68" t="s">
        <v>321</v>
      </c>
      <c r="E23" s="7">
        <f>+D22</f>
        <v>5500000</v>
      </c>
      <c r="F23" s="42"/>
      <c r="G23" s="5" t="s">
        <v>57</v>
      </c>
      <c r="H23" s="62"/>
    </row>
    <row r="24" spans="1:8" ht="13">
      <c r="A24" s="90"/>
      <c r="B24" s="32" t="s">
        <v>30</v>
      </c>
      <c r="C24" s="3" t="s">
        <v>93</v>
      </c>
      <c r="D24" s="7">
        <v>23976</v>
      </c>
      <c r="E24" s="7"/>
      <c r="F24" s="42"/>
      <c r="G24" s="5" t="s">
        <v>57</v>
      </c>
      <c r="H24" s="62"/>
    </row>
    <row r="25" spans="1:8" ht="13">
      <c r="A25" s="90"/>
      <c r="B25" s="31" t="s">
        <v>20</v>
      </c>
      <c r="C25" s="10" t="s">
        <v>109</v>
      </c>
      <c r="D25" s="7"/>
      <c r="E25" s="7">
        <f>+D24</f>
        <v>23976</v>
      </c>
      <c r="F25" s="42"/>
      <c r="G25" s="5" t="s">
        <v>57</v>
      </c>
      <c r="H25" s="62"/>
    </row>
    <row r="26" spans="1:8" ht="13">
      <c r="A26" s="90"/>
      <c r="B26" s="31"/>
      <c r="C26" s="6" t="s">
        <v>377</v>
      </c>
      <c r="D26" s="68"/>
      <c r="F26" s="42"/>
      <c r="G26" s="5"/>
      <c r="H26" s="62"/>
    </row>
    <row r="27" spans="1:8" ht="13">
      <c r="A27" s="90"/>
      <c r="B27" s="31"/>
      <c r="C27" s="6"/>
      <c r="D27" s="68"/>
      <c r="F27" s="42"/>
      <c r="G27" s="5"/>
      <c r="H27" s="62"/>
    </row>
    <row r="28" spans="1:8" ht="15.5">
      <c r="A28" s="90"/>
      <c r="B28" s="79" t="s">
        <v>14</v>
      </c>
      <c r="C28" s="137" t="s">
        <v>427</v>
      </c>
      <c r="F28" s="42"/>
      <c r="G28" s="5"/>
      <c r="H28" s="62"/>
    </row>
    <row r="29" spans="1:8" ht="13">
      <c r="A29" s="90">
        <v>42732</v>
      </c>
      <c r="B29" s="32" t="s">
        <v>135</v>
      </c>
      <c r="C29" s="3" t="s">
        <v>375</v>
      </c>
      <c r="D29" s="7">
        <v>5500000</v>
      </c>
      <c r="E29" s="7"/>
      <c r="F29" s="42" t="s">
        <v>373</v>
      </c>
      <c r="G29" s="5" t="s">
        <v>57</v>
      </c>
      <c r="H29" s="62" t="s">
        <v>362</v>
      </c>
    </row>
    <row r="30" spans="1:8" ht="13">
      <c r="A30" s="90"/>
      <c r="B30" s="11" t="s">
        <v>133</v>
      </c>
      <c r="C30" s="11" t="s">
        <v>410</v>
      </c>
      <c r="D30" s="7"/>
      <c r="E30" s="7">
        <f>+D29</f>
        <v>5500000</v>
      </c>
      <c r="F30" s="42"/>
      <c r="G30" s="5" t="s">
        <v>57</v>
      </c>
      <c r="H30" s="62" t="s">
        <v>374</v>
      </c>
    </row>
    <row r="31" spans="1:8" ht="13">
      <c r="A31" s="90"/>
      <c r="C31" s="6" t="s">
        <v>376</v>
      </c>
      <c r="F31" s="42"/>
      <c r="G31" s="5"/>
      <c r="H31" s="62"/>
    </row>
    <row r="32" spans="1:8" s="24" customFormat="1" ht="15" customHeight="1">
      <c r="A32" s="80"/>
      <c r="B32" s="37"/>
      <c r="C32" s="37"/>
      <c r="D32" s="71"/>
      <c r="E32" s="71"/>
      <c r="F32" s="43"/>
      <c r="G32" s="61"/>
      <c r="H32" s="62"/>
    </row>
    <row r="33" spans="1:9" ht="13">
      <c r="A33" s="72">
        <v>42735</v>
      </c>
      <c r="B33" s="32" t="s">
        <v>133</v>
      </c>
      <c r="C33" s="3" t="s">
        <v>411</v>
      </c>
      <c r="D33" s="7">
        <v>5550000</v>
      </c>
      <c r="E33" s="7"/>
      <c r="F33" s="35" t="s">
        <v>273</v>
      </c>
      <c r="G33" s="5" t="s">
        <v>57</v>
      </c>
      <c r="H33" s="5" t="s">
        <v>276</v>
      </c>
    </row>
    <row r="34" spans="1:9" ht="13">
      <c r="A34" s="72"/>
      <c r="B34" s="31" t="s">
        <v>135</v>
      </c>
      <c r="C34" s="10" t="s">
        <v>275</v>
      </c>
      <c r="D34" s="7"/>
      <c r="E34" s="7">
        <f>+D33</f>
        <v>5550000</v>
      </c>
      <c r="F34" s="35"/>
      <c r="G34" s="5" t="s">
        <v>57</v>
      </c>
      <c r="H34" s="5"/>
    </row>
    <row r="35" spans="1:9" ht="13">
      <c r="A35" s="72"/>
      <c r="B35" s="32" t="s">
        <v>30</v>
      </c>
      <c r="C35" s="3" t="s">
        <v>93</v>
      </c>
      <c r="D35" s="7">
        <v>23976</v>
      </c>
      <c r="E35" s="7"/>
      <c r="F35" s="35"/>
      <c r="G35" s="5" t="s">
        <v>57</v>
      </c>
      <c r="H35" s="5"/>
    </row>
    <row r="36" spans="1:9" ht="13">
      <c r="A36" s="72"/>
      <c r="B36" s="31" t="s">
        <v>20</v>
      </c>
      <c r="C36" s="10" t="s">
        <v>109</v>
      </c>
      <c r="D36" s="7"/>
      <c r="E36" s="7">
        <f>+D35</f>
        <v>23976</v>
      </c>
      <c r="F36" s="35"/>
      <c r="G36" s="5" t="s">
        <v>57</v>
      </c>
      <c r="H36" s="5"/>
    </row>
    <row r="37" spans="1:9" ht="13">
      <c r="A37" s="72"/>
      <c r="B37" s="31"/>
      <c r="C37" s="8" t="s">
        <v>412</v>
      </c>
      <c r="D37" s="7"/>
      <c r="E37" s="7"/>
      <c r="F37" s="35"/>
      <c r="G37" s="5"/>
      <c r="H37" s="5"/>
    </row>
    <row r="39" spans="1:9" ht="15.5">
      <c r="B39" s="79" t="s">
        <v>14</v>
      </c>
      <c r="C39" s="137" t="s">
        <v>450</v>
      </c>
    </row>
    <row r="40" spans="1:9" ht="13">
      <c r="A40" s="72">
        <v>43039</v>
      </c>
      <c r="B40" s="32" t="s">
        <v>133</v>
      </c>
      <c r="C40" s="3" t="s">
        <v>413</v>
      </c>
      <c r="D40" s="7">
        <v>1000</v>
      </c>
      <c r="E40" s="7"/>
      <c r="F40" s="35" t="s">
        <v>378</v>
      </c>
      <c r="G40" s="5" t="s">
        <v>57</v>
      </c>
      <c r="H40" s="5" t="s">
        <v>311</v>
      </c>
    </row>
    <row r="41" spans="1:9" ht="13">
      <c r="B41" s="31" t="s">
        <v>379</v>
      </c>
      <c r="C41" s="10" t="s">
        <v>380</v>
      </c>
      <c r="D41" s="7"/>
      <c r="E41" s="7">
        <f>+D40</f>
        <v>1000</v>
      </c>
      <c r="F41" s="35"/>
      <c r="G41" s="5" t="s">
        <v>57</v>
      </c>
      <c r="H41" s="5"/>
    </row>
    <row r="42" spans="1:9" ht="13">
      <c r="C42" s="6" t="s">
        <v>414</v>
      </c>
    </row>
    <row r="43" spans="1:9" ht="13.25" customHeight="1">
      <c r="C43" s="139" t="s">
        <v>14</v>
      </c>
    </row>
    <row r="44" spans="1:9" ht="13">
      <c r="A44" s="72">
        <v>43047</v>
      </c>
      <c r="B44" s="32" t="s">
        <v>379</v>
      </c>
      <c r="C44" s="9" t="s">
        <v>380</v>
      </c>
      <c r="D44" s="7">
        <v>1000</v>
      </c>
      <c r="F44" s="66" t="s">
        <v>378</v>
      </c>
      <c r="G44" s="5" t="s">
        <v>57</v>
      </c>
      <c r="H44" s="62" t="s">
        <v>404</v>
      </c>
      <c r="I44" s="3" t="s">
        <v>14</v>
      </c>
    </row>
    <row r="45" spans="1:9" ht="13">
      <c r="B45" s="31" t="s">
        <v>133</v>
      </c>
      <c r="C45" s="11" t="s">
        <v>413</v>
      </c>
      <c r="D45" s="7" t="s">
        <v>14</v>
      </c>
      <c r="E45" s="7">
        <f>+D44</f>
        <v>1000</v>
      </c>
      <c r="F45" s="66" t="s">
        <v>403</v>
      </c>
      <c r="G45" s="5" t="s">
        <v>57</v>
      </c>
      <c r="H45" s="62" t="s">
        <v>405</v>
      </c>
    </row>
    <row r="46" spans="1:9" ht="13">
      <c r="C46" s="6" t="s">
        <v>381</v>
      </c>
    </row>
    <row r="48" spans="1:9" ht="13">
      <c r="A48" s="72">
        <v>43089</v>
      </c>
      <c r="B48" s="32" t="s">
        <v>135</v>
      </c>
      <c r="C48" s="9" t="s">
        <v>382</v>
      </c>
      <c r="D48" s="7">
        <v>192000</v>
      </c>
      <c r="E48" s="7"/>
      <c r="G48" s="5" t="s">
        <v>57</v>
      </c>
      <c r="H48" s="5" t="s">
        <v>404</v>
      </c>
    </row>
    <row r="49" spans="1:8" ht="13">
      <c r="B49" s="32" t="s">
        <v>135</v>
      </c>
      <c r="C49" s="9" t="s">
        <v>383</v>
      </c>
      <c r="D49" s="7">
        <v>3031000</v>
      </c>
      <c r="E49" s="7"/>
      <c r="G49" s="5" t="s">
        <v>57</v>
      </c>
      <c r="H49" s="5" t="s">
        <v>386</v>
      </c>
    </row>
    <row r="50" spans="1:8" ht="13">
      <c r="B50" s="32" t="s">
        <v>135</v>
      </c>
      <c r="C50" s="9" t="s">
        <v>384</v>
      </c>
      <c r="D50" s="7">
        <v>2050000</v>
      </c>
      <c r="E50" s="7"/>
      <c r="G50" s="5" t="s">
        <v>57</v>
      </c>
      <c r="H50" s="23" t="s">
        <v>439</v>
      </c>
    </row>
    <row r="51" spans="1:8" ht="13">
      <c r="B51" s="32" t="s">
        <v>135</v>
      </c>
      <c r="C51" s="9" t="s">
        <v>385</v>
      </c>
      <c r="D51" s="7">
        <v>277000</v>
      </c>
      <c r="E51" s="7"/>
      <c r="G51" s="5" t="s">
        <v>57</v>
      </c>
      <c r="H51" s="23" t="s">
        <v>440</v>
      </c>
    </row>
    <row r="52" spans="1:8" ht="13">
      <c r="B52" s="31" t="s">
        <v>133</v>
      </c>
      <c r="C52" s="11" t="s">
        <v>415</v>
      </c>
      <c r="D52" s="7"/>
      <c r="E52" s="7">
        <f>+D48</f>
        <v>192000</v>
      </c>
      <c r="G52" s="5" t="s">
        <v>57</v>
      </c>
      <c r="H52" s="23" t="s">
        <v>435</v>
      </c>
    </row>
    <row r="53" spans="1:8" ht="13">
      <c r="B53" s="31" t="s">
        <v>133</v>
      </c>
      <c r="C53" s="11" t="s">
        <v>415</v>
      </c>
      <c r="D53" s="7"/>
      <c r="E53" s="7">
        <f>+D49</f>
        <v>3031000</v>
      </c>
      <c r="G53" s="5" t="s">
        <v>57</v>
      </c>
      <c r="H53" s="23" t="s">
        <v>437</v>
      </c>
    </row>
    <row r="54" spans="1:8" ht="13">
      <c r="B54" s="31" t="s">
        <v>133</v>
      </c>
      <c r="C54" s="11" t="s">
        <v>415</v>
      </c>
      <c r="D54" s="7"/>
      <c r="E54" s="7">
        <f>+D50</f>
        <v>2050000</v>
      </c>
      <c r="G54" s="5" t="s">
        <v>57</v>
      </c>
      <c r="H54" s="23" t="s">
        <v>436</v>
      </c>
    </row>
    <row r="55" spans="1:8" ht="13">
      <c r="B55" s="31" t="s">
        <v>133</v>
      </c>
      <c r="C55" s="11" t="s">
        <v>415</v>
      </c>
      <c r="D55" s="7"/>
      <c r="E55" s="7">
        <f>+D51</f>
        <v>277000</v>
      </c>
      <c r="F55" s="120">
        <f>SUM(E52:E55)</f>
        <v>5550000</v>
      </c>
      <c r="G55" s="5" t="s">
        <v>57</v>
      </c>
      <c r="H55" s="23" t="s">
        <v>438</v>
      </c>
    </row>
    <row r="56" spans="1:8" ht="13">
      <c r="C56" s="8" t="s">
        <v>428</v>
      </c>
      <c r="D56" s="7"/>
      <c r="E56" s="7"/>
    </row>
    <row r="58" spans="1:8" ht="17.5" customHeight="1">
      <c r="A58" s="72">
        <v>43100</v>
      </c>
      <c r="B58" s="32" t="s">
        <v>133</v>
      </c>
      <c r="C58" s="9" t="s">
        <v>413</v>
      </c>
      <c r="D58" s="7">
        <v>2050000</v>
      </c>
      <c r="F58" s="23" t="s">
        <v>429</v>
      </c>
      <c r="G58" s="5" t="s">
        <v>57</v>
      </c>
      <c r="H58" s="6" t="s">
        <v>460</v>
      </c>
    </row>
    <row r="59" spans="1:8" ht="17.5" customHeight="1">
      <c r="B59" s="11" t="s">
        <v>395</v>
      </c>
      <c r="C59" s="10" t="s">
        <v>417</v>
      </c>
      <c r="E59" s="7">
        <f>SUM(D57:D58)</f>
        <v>2050000</v>
      </c>
      <c r="F59" s="23" t="s">
        <v>430</v>
      </c>
      <c r="G59" s="5" t="s">
        <v>57</v>
      </c>
    </row>
    <row r="60" spans="1:8" ht="17.5" customHeight="1">
      <c r="B60" s="121"/>
      <c r="C60" s="6" t="s">
        <v>431</v>
      </c>
    </row>
    <row r="61" spans="1:8" ht="13.25" customHeight="1">
      <c r="B61" s="121"/>
      <c r="C61" s="6"/>
    </row>
    <row r="62" spans="1:8" ht="17.5" customHeight="1">
      <c r="A62" s="72">
        <v>43100</v>
      </c>
      <c r="B62" s="32" t="s">
        <v>30</v>
      </c>
      <c r="C62" s="9" t="s">
        <v>93</v>
      </c>
      <c r="D62" s="7">
        <v>1317.5</v>
      </c>
      <c r="F62" s="23" t="s">
        <v>429</v>
      </c>
      <c r="G62" s="5" t="s">
        <v>57</v>
      </c>
      <c r="H62" s="6" t="s">
        <v>459</v>
      </c>
    </row>
    <row r="63" spans="1:8" ht="17.5" customHeight="1">
      <c r="B63" s="11" t="s">
        <v>433</v>
      </c>
      <c r="C63" s="10" t="s">
        <v>434</v>
      </c>
      <c r="E63" s="7">
        <f>SUM(D60:D62)</f>
        <v>1317.5</v>
      </c>
      <c r="F63" s="23" t="s">
        <v>430</v>
      </c>
      <c r="G63" s="5" t="s">
        <v>57</v>
      </c>
    </row>
    <row r="64" spans="1:8" ht="17.5" customHeight="1">
      <c r="B64" s="121"/>
      <c r="C64" s="6" t="s">
        <v>432</v>
      </c>
    </row>
    <row r="65" spans="1:8" ht="14.5" customHeight="1">
      <c r="B65" s="121"/>
    </row>
    <row r="66" spans="1:8" ht="15.5">
      <c r="A66" s="72">
        <v>43100</v>
      </c>
      <c r="B66" s="32" t="s">
        <v>133</v>
      </c>
      <c r="C66" s="9" t="s">
        <v>411</v>
      </c>
      <c r="D66" s="7">
        <v>277000</v>
      </c>
      <c r="E66" s="7" t="s">
        <v>14</v>
      </c>
      <c r="F66" s="122" t="s">
        <v>396</v>
      </c>
      <c r="G66" s="5" t="s">
        <v>57</v>
      </c>
      <c r="H66" s="6" t="s">
        <v>458</v>
      </c>
    </row>
    <row r="67" spans="1:8" ht="15.5">
      <c r="A67" s="5"/>
      <c r="B67" s="31" t="s">
        <v>379</v>
      </c>
      <c r="C67" s="10" t="s">
        <v>387</v>
      </c>
      <c r="E67" s="7">
        <f>+D66</f>
        <v>277000</v>
      </c>
      <c r="F67" s="122" t="s">
        <v>292</v>
      </c>
      <c r="G67" s="5" t="s">
        <v>57</v>
      </c>
      <c r="H67" s="23" t="s">
        <v>14</v>
      </c>
    </row>
    <row r="68" spans="1:8" ht="13">
      <c r="A68" s="5"/>
      <c r="C68" s="6" t="s">
        <v>441</v>
      </c>
      <c r="G68" s="5" t="s">
        <v>14</v>
      </c>
      <c r="H68" s="27" t="s">
        <v>14</v>
      </c>
    </row>
    <row r="69" spans="1:8" ht="13">
      <c r="A69" s="5"/>
      <c r="G69" s="5" t="s">
        <v>14</v>
      </c>
    </row>
    <row r="70" spans="1:8" ht="13">
      <c r="A70" s="72">
        <v>43100</v>
      </c>
      <c r="B70" s="32" t="s">
        <v>133</v>
      </c>
      <c r="C70" s="9" t="s">
        <v>443</v>
      </c>
      <c r="D70" s="7">
        <v>3031000</v>
      </c>
      <c r="E70" s="7" t="s">
        <v>14</v>
      </c>
      <c r="F70" s="23" t="s">
        <v>447</v>
      </c>
      <c r="G70" s="5" t="s">
        <v>57</v>
      </c>
      <c r="H70" s="6" t="s">
        <v>457</v>
      </c>
    </row>
    <row r="71" spans="1:8" ht="13">
      <c r="A71" s="5"/>
      <c r="B71" s="15" t="s">
        <v>388</v>
      </c>
      <c r="C71" s="10" t="s">
        <v>442</v>
      </c>
      <c r="E71" s="7">
        <f>+D70</f>
        <v>3031000</v>
      </c>
      <c r="F71" s="23" t="s">
        <v>446</v>
      </c>
      <c r="G71" s="5" t="s">
        <v>57</v>
      </c>
    </row>
    <row r="72" spans="1:8" ht="13">
      <c r="A72" s="5"/>
      <c r="B72" s="15"/>
      <c r="C72" s="6" t="s">
        <v>444</v>
      </c>
      <c r="E72" s="7"/>
      <c r="G72" s="5"/>
    </row>
    <row r="73" spans="1:8" ht="13">
      <c r="A73" s="5"/>
      <c r="B73" s="15"/>
      <c r="C73" s="10"/>
      <c r="E73" s="7"/>
      <c r="G73" s="5"/>
    </row>
    <row r="74" spans="1:8" ht="13">
      <c r="A74" s="72">
        <v>43100</v>
      </c>
      <c r="B74" s="32" t="s">
        <v>133</v>
      </c>
      <c r="C74" s="9" t="s">
        <v>407</v>
      </c>
      <c r="D74" s="7">
        <v>192000</v>
      </c>
      <c r="E74" s="7" t="s">
        <v>14</v>
      </c>
      <c r="F74" s="5" t="s">
        <v>445</v>
      </c>
      <c r="G74" s="5" t="s">
        <v>57</v>
      </c>
      <c r="H74" s="6" t="s">
        <v>456</v>
      </c>
    </row>
    <row r="75" spans="1:8" ht="13">
      <c r="A75" s="5"/>
      <c r="B75" s="31" t="s">
        <v>135</v>
      </c>
      <c r="C75" s="10" t="s">
        <v>389</v>
      </c>
      <c r="E75" s="7">
        <f>+D74</f>
        <v>192000</v>
      </c>
      <c r="F75" s="23" t="s">
        <v>446</v>
      </c>
      <c r="G75" s="5" t="s">
        <v>57</v>
      </c>
      <c r="H75" s="5" t="s">
        <v>14</v>
      </c>
    </row>
    <row r="76" spans="1:8" ht="13">
      <c r="A76" s="5"/>
      <c r="B76" s="31"/>
      <c r="C76" s="6" t="s">
        <v>448</v>
      </c>
      <c r="E76" s="7"/>
      <c r="G76" s="5"/>
      <c r="H76" s="3" t="s">
        <v>14</v>
      </c>
    </row>
    <row r="77" spans="1:8" ht="13">
      <c r="A77" s="5"/>
      <c r="B77" s="15"/>
      <c r="C77" s="10"/>
      <c r="E77" s="7"/>
      <c r="G77" s="5"/>
    </row>
    <row r="78" spans="1:8" ht="13">
      <c r="A78" s="72">
        <v>43100</v>
      </c>
      <c r="B78" s="32" t="s">
        <v>30</v>
      </c>
      <c r="C78" s="9" t="s">
        <v>93</v>
      </c>
      <c r="D78" s="7">
        <v>244679.79</v>
      </c>
      <c r="E78" s="7" t="s">
        <v>14</v>
      </c>
      <c r="F78" s="5" t="s">
        <v>447</v>
      </c>
      <c r="G78" s="5" t="s">
        <v>57</v>
      </c>
      <c r="H78" s="6" t="s">
        <v>455</v>
      </c>
    </row>
    <row r="79" spans="1:8" ht="13">
      <c r="A79" s="5"/>
      <c r="B79" s="31" t="s">
        <v>20</v>
      </c>
      <c r="C79" s="10" t="s">
        <v>453</v>
      </c>
      <c r="E79" s="7">
        <f>+D78</f>
        <v>244679.79</v>
      </c>
      <c r="F79" s="23" t="s">
        <v>451</v>
      </c>
      <c r="G79" s="5" t="s">
        <v>57</v>
      </c>
      <c r="H79" s="5" t="s">
        <v>14</v>
      </c>
    </row>
    <row r="80" spans="1:8" ht="13">
      <c r="A80" s="5"/>
      <c r="B80" s="31"/>
      <c r="C80" s="6" t="s">
        <v>452</v>
      </c>
      <c r="E80" s="7"/>
      <c r="G80" s="5"/>
      <c r="H80" s="3" t="s">
        <v>14</v>
      </c>
    </row>
    <row r="81" spans="1:8" ht="13">
      <c r="A81" s="5"/>
      <c r="B81" s="15"/>
      <c r="C81" s="10"/>
      <c r="E81" s="7"/>
      <c r="G81" s="5"/>
    </row>
    <row r="82" spans="1:8" ht="13">
      <c r="A82" s="72">
        <v>43100</v>
      </c>
      <c r="B82" s="32" t="s">
        <v>391</v>
      </c>
      <c r="C82" s="9" t="s">
        <v>390</v>
      </c>
      <c r="D82" s="7">
        <v>3031000</v>
      </c>
      <c r="E82" s="7" t="s">
        <v>14</v>
      </c>
      <c r="F82" s="23" t="s">
        <v>406</v>
      </c>
      <c r="G82" s="5" t="s">
        <v>57</v>
      </c>
      <c r="H82" s="6" t="s">
        <v>454</v>
      </c>
    </row>
    <row r="83" spans="1:8" ht="14.5">
      <c r="A83" s="5"/>
      <c r="B83" s="11" t="s">
        <v>392</v>
      </c>
      <c r="C83" s="10" t="s">
        <v>416</v>
      </c>
      <c r="E83" s="7">
        <f>+D82</f>
        <v>3031000</v>
      </c>
      <c r="F83" s="138" t="s">
        <v>393</v>
      </c>
      <c r="G83" s="5" t="s">
        <v>57</v>
      </c>
    </row>
    <row r="84" spans="1:8" ht="14.5">
      <c r="A84" s="5"/>
      <c r="B84" s="11"/>
      <c r="C84" s="8" t="s">
        <v>449</v>
      </c>
      <c r="E84" s="7"/>
      <c r="F84" s="138" t="s">
        <v>394</v>
      </c>
      <c r="G84" s="5"/>
    </row>
    <row r="86" spans="1:8" s="24" customFormat="1" ht="14" customHeight="1">
      <c r="A86" s="81"/>
      <c r="B86" s="15"/>
      <c r="C86" s="5" t="s">
        <v>263</v>
      </c>
      <c r="D86" s="14"/>
      <c r="E86" s="14"/>
      <c r="F86" s="42"/>
      <c r="G86" s="5"/>
      <c r="H86" s="62"/>
    </row>
    <row r="87" spans="1:8" s="24" customFormat="1" ht="14" customHeight="1">
      <c r="A87" s="72" t="s">
        <v>14</v>
      </c>
      <c r="B87" s="9" t="s">
        <v>133</v>
      </c>
      <c r="C87" s="3" t="s">
        <v>134</v>
      </c>
      <c r="D87" s="14">
        <v>0</v>
      </c>
      <c r="E87" s="14"/>
      <c r="F87" s="76" t="s">
        <v>137</v>
      </c>
      <c r="G87" s="29" t="s">
        <v>57</v>
      </c>
      <c r="H87" s="62" t="s">
        <v>262</v>
      </c>
    </row>
    <row r="88" spans="1:8" s="24" customFormat="1" ht="14" customHeight="1">
      <c r="A88" s="72" t="s">
        <v>14</v>
      </c>
      <c r="B88" s="11" t="s">
        <v>135</v>
      </c>
      <c r="C88" s="3" t="s">
        <v>136</v>
      </c>
      <c r="D88" s="14"/>
      <c r="E88" s="14">
        <f>+D87</f>
        <v>0</v>
      </c>
      <c r="F88" s="35" t="s">
        <v>132</v>
      </c>
      <c r="G88" s="29" t="s">
        <v>57</v>
      </c>
      <c r="H88" s="62" t="s">
        <v>14</v>
      </c>
    </row>
    <row r="89" spans="1:8" s="24" customFormat="1" ht="14" customHeight="1">
      <c r="A89" s="81"/>
      <c r="B89" s="15"/>
      <c r="C89" s="6" t="s">
        <v>138</v>
      </c>
      <c r="D89" s="14"/>
      <c r="E89" s="14"/>
      <c r="F89" s="42"/>
      <c r="G89" s="5"/>
      <c r="H89" s="62" t="s">
        <v>14</v>
      </c>
    </row>
    <row r="90" spans="1:8" s="24" customFormat="1" ht="14" customHeight="1">
      <c r="A90" s="81"/>
      <c r="B90" s="15"/>
      <c r="C90" s="6"/>
      <c r="D90" s="14"/>
      <c r="E90" s="14"/>
      <c r="F90" s="42"/>
      <c r="G90" s="5"/>
      <c r="H90" s="62"/>
    </row>
    <row r="91" spans="1:8" ht="14">
      <c r="A91" s="72" t="s">
        <v>14</v>
      </c>
      <c r="B91" s="9" t="s">
        <v>30</v>
      </c>
      <c r="C91" s="3" t="s">
        <v>139</v>
      </c>
      <c r="D91" s="14">
        <v>0</v>
      </c>
      <c r="E91" s="14"/>
      <c r="F91" s="76" t="s">
        <v>141</v>
      </c>
      <c r="G91" s="29" t="s">
        <v>57</v>
      </c>
      <c r="H91" s="62" t="s">
        <v>262</v>
      </c>
    </row>
    <row r="92" spans="1:8" ht="14">
      <c r="A92" s="81"/>
      <c r="B92" s="11" t="s">
        <v>20</v>
      </c>
      <c r="C92" s="3" t="s">
        <v>140</v>
      </c>
      <c r="D92" s="14"/>
      <c r="E92" s="14">
        <f>+D91</f>
        <v>0</v>
      </c>
      <c r="F92" s="35" t="s">
        <v>132</v>
      </c>
      <c r="G92" s="29" t="s">
        <v>57</v>
      </c>
      <c r="H92" s="62" t="s">
        <v>14</v>
      </c>
    </row>
    <row r="93" spans="1:8" ht="13">
      <c r="A93" s="81"/>
      <c r="B93" s="15"/>
      <c r="C93" s="6" t="s">
        <v>142</v>
      </c>
      <c r="D93" s="14"/>
      <c r="E93" s="14"/>
      <c r="F93" s="42"/>
      <c r="G93" s="5"/>
      <c r="H93" s="62" t="s">
        <v>14</v>
      </c>
    </row>
    <row r="95" spans="1:8" ht="15.5">
      <c r="A95" s="72"/>
      <c r="C95" s="57" t="s">
        <v>23</v>
      </c>
      <c r="D95" s="7"/>
      <c r="E95" s="7"/>
      <c r="F95" s="42"/>
      <c r="G95" s="5"/>
      <c r="H95" s="62"/>
    </row>
    <row r="96" spans="1:8" ht="13">
      <c r="A96" s="72">
        <v>41090</v>
      </c>
      <c r="B96" s="17" t="s">
        <v>1</v>
      </c>
      <c r="C96" s="3" t="s">
        <v>0</v>
      </c>
      <c r="D96" s="14">
        <v>11905.74</v>
      </c>
      <c r="E96" s="7"/>
      <c r="F96" s="42" t="s">
        <v>4</v>
      </c>
      <c r="G96" s="5"/>
      <c r="H96" s="62"/>
    </row>
    <row r="97" spans="1:8" ht="13">
      <c r="A97" s="72"/>
      <c r="B97" s="15" t="s">
        <v>2</v>
      </c>
      <c r="C97" s="3" t="s">
        <v>3</v>
      </c>
      <c r="D97" s="7"/>
      <c r="E97" s="7">
        <f>+D96</f>
        <v>11905.74</v>
      </c>
      <c r="F97" s="42"/>
      <c r="G97" s="5"/>
      <c r="H97" s="62"/>
    </row>
    <row r="98" spans="1:8" ht="13">
      <c r="A98" s="72"/>
      <c r="B98" s="15"/>
      <c r="C98" s="3"/>
      <c r="D98" s="7"/>
      <c r="E98" s="7"/>
      <c r="F98" s="42"/>
      <c r="G98" s="5"/>
      <c r="H98" s="62"/>
    </row>
    <row r="99" spans="1:8" ht="13">
      <c r="A99" s="72"/>
      <c r="B99" s="17" t="s">
        <v>30</v>
      </c>
      <c r="C99" s="3" t="s">
        <v>93</v>
      </c>
      <c r="D99" s="7">
        <v>11905.74</v>
      </c>
      <c r="E99" s="7"/>
      <c r="F99" s="42"/>
      <c r="G99" s="5"/>
      <c r="H99" s="62"/>
    </row>
    <row r="100" spans="1:8" ht="13">
      <c r="A100" s="72"/>
      <c r="B100" s="15" t="s">
        <v>20</v>
      </c>
      <c r="C100" s="3" t="s">
        <v>21</v>
      </c>
      <c r="D100" s="7"/>
      <c r="E100" s="7">
        <f>+D99</f>
        <v>11905.74</v>
      </c>
      <c r="F100" s="42"/>
      <c r="G100" s="5"/>
      <c r="H100" s="62"/>
    </row>
    <row r="101" spans="1:8" ht="13">
      <c r="A101" s="72"/>
      <c r="C101" s="6" t="s">
        <v>22</v>
      </c>
      <c r="D101" s="7"/>
      <c r="E101" s="7"/>
      <c r="F101" s="42"/>
      <c r="G101" s="5"/>
      <c r="H101" s="62"/>
    </row>
    <row r="103" spans="1:8" ht="13.5" customHeight="1">
      <c r="A103" s="72">
        <v>41090</v>
      </c>
      <c r="B103" t="s">
        <v>28</v>
      </c>
      <c r="C103" t="s">
        <v>26</v>
      </c>
      <c r="D103" s="7">
        <v>6237.56</v>
      </c>
      <c r="E103" s="7"/>
      <c r="F103" s="42" t="s">
        <v>33</v>
      </c>
      <c r="G103" s="5"/>
      <c r="H103" s="62"/>
    </row>
    <row r="104" spans="1:8" ht="13.5" customHeight="1">
      <c r="A104" s="72"/>
      <c r="B104" s="15" t="s">
        <v>24</v>
      </c>
      <c r="C104" t="s">
        <v>25</v>
      </c>
      <c r="D104" s="7"/>
      <c r="E104" s="7">
        <f>+D103</f>
        <v>6237.56</v>
      </c>
      <c r="F104" s="42"/>
      <c r="G104" s="5"/>
      <c r="H104" s="62"/>
    </row>
    <row r="105" spans="1:8" ht="14" customHeight="1">
      <c r="A105" s="72"/>
      <c r="B105" s="15"/>
      <c r="D105" s="7"/>
      <c r="E105" s="7"/>
      <c r="F105" s="42"/>
      <c r="G105" s="5"/>
      <c r="H105" s="62"/>
    </row>
    <row r="106" spans="1:8" ht="13.5" customHeight="1">
      <c r="A106" s="72"/>
      <c r="B106" s="17" t="s">
        <v>107</v>
      </c>
      <c r="C106" t="s">
        <v>5</v>
      </c>
      <c r="D106" s="7">
        <v>6237.56</v>
      </c>
      <c r="E106" s="7"/>
      <c r="F106" s="42"/>
      <c r="G106" s="5"/>
      <c r="H106" s="62"/>
    </row>
    <row r="107" spans="1:8" ht="13.5" customHeight="1">
      <c r="A107" s="72"/>
      <c r="B107" s="15" t="s">
        <v>30</v>
      </c>
      <c r="C107" t="s">
        <v>32</v>
      </c>
      <c r="D107" s="7"/>
      <c r="E107" s="7">
        <f>+D106</f>
        <v>6237.56</v>
      </c>
      <c r="F107" s="42"/>
      <c r="G107" s="5"/>
      <c r="H107" s="62"/>
    </row>
    <row r="108" spans="1:8" ht="13.5" customHeight="1">
      <c r="A108" s="72"/>
      <c r="C108" s="6" t="s">
        <v>27</v>
      </c>
      <c r="D108" s="7"/>
      <c r="E108" s="7"/>
      <c r="F108" s="42"/>
      <c r="G108" s="5"/>
      <c r="H108" s="62"/>
    </row>
  </sheetData>
  <printOptions gridLines="1"/>
  <pageMargins left="0.2" right="0.2" top="0.5" bottom="0.7" header="0.3" footer="0.3"/>
  <pageSetup scale="90" orientation="landscape" r:id="rId1"/>
  <headerFooter>
    <oddFooter>&amp;C&amp;P</oddFooter>
  </headerFooter>
  <rowBreaks count="1" manualBreakCount="1">
    <brk id="4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FY22 JE</vt:lpstr>
      <vt:lpstr>FY22 BB</vt:lpstr>
      <vt:lpstr>FY22 CLA</vt:lpstr>
      <vt:lpstr>Sheet2</vt:lpstr>
      <vt:lpstr>Sheet1</vt:lpstr>
      <vt:lpstr>To Update FY22 LER</vt:lpstr>
      <vt:lpstr>DO NOT USE</vt:lpstr>
      <vt:lpstr>Sheet3</vt:lpstr>
      <vt:lpstr>REVIEW</vt:lpstr>
      <vt:lpstr>'FY22 BB'!Print_Area</vt:lpstr>
      <vt:lpstr>'FY22 CLA'!Print_Area</vt:lpstr>
      <vt:lpstr>'FY22 JE'!Print_Area</vt:lpstr>
      <vt:lpstr>REVIEW!Print_Area</vt:lpstr>
      <vt:lpstr>'FY22 BB'!Print_Titles</vt:lpstr>
      <vt:lpstr>'FY22 CLA'!Print_Titles</vt:lpstr>
      <vt:lpstr>'FY22 JE'!Print_Titles</vt:lpstr>
      <vt:lpstr>REVIEW!Print_Titles</vt:lpstr>
      <vt:lpstr>'To Update FY22 LER'!Print_Titles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Wideman</dc:creator>
  <cp:lastModifiedBy>Kathy LaPlant</cp:lastModifiedBy>
  <cp:lastPrinted>2023-04-27T17:36:17Z</cp:lastPrinted>
  <dcterms:created xsi:type="dcterms:W3CDTF">2010-06-16T19:10:54Z</dcterms:created>
  <dcterms:modified xsi:type="dcterms:W3CDTF">2023-04-27T17:36:26Z</dcterms:modified>
</cp:coreProperties>
</file>